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<sst xmlns="http://schemas.openxmlformats.org/spreadsheetml/2006/main" count="6947" uniqueCount="378">
  <si>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</si>
  <si>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</si>
  <si>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</si>
  <si>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</si>
  <si>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</si>
  <si>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</si>
  <si>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</si>
  <si>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</si>
  <si>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</si>
  <si>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</si>
  <si>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</si>
  <si>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</si>
  <si>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</si>
  <si>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</si>
  <si>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</si>
  <si>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</si>
  <si>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</si>
  <si>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</si>
  <si>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</si>
  <si>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</si>
  <si>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</si>
  <si>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</si>
  <si>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</si>
  <si>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</si>
  <si>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</si>
  <si>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</si>
  <si>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</si>
  <si>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</si>
  <si>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</si>
  <si>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</si>
  <si>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</si>
  <si>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</si>
  <si>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</si>
  <si>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</si>
  <si>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</si>
  <si>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</si>
  <si>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</si>
  <si>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</si>
  <si>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</si>
  <si>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</si>
  <si>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</si>
  <si>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</si>
  <si>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</si>
  <si>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</si>
  <si>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</si>
  <si>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</si>
  <si>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</si>
  <si>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</si>
  <si>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</si>
  <si>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</si>
  <si>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</si>
  <si>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</si>
  <si>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</si>
  <si>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</si>
  <si>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</si>
  <si>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</si>
  <si>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</si>
  <si>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</si>
  <si>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</si>
  <si>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</si>
  <si>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</si>
  <si>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</si>
  <si>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</si>
  <si>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</si>
  <si>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</si>
  <si>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</si>
  <si>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</si>
  <si>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</si>
  <si>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</si>
  <si>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</si>
  <si>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</si>
  <si>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</si>
  <si>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</si>
  <si>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</si>
  <si>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</si>
  <si>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</si>
  <si>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</si>
  <si>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</si>
  <si>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</si>
  <si>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</si>
  <si>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</si>
  <si>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</si>
  <si>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</si>
  <si>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</si>
  <si>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</si>
  <si>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</si>
  <si>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</si>
  <si>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</si>
  <si>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</si>
  <si>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</si>
  <si>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</si>
  <si>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</si>
  <si>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</si>
  <si>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</si>
  <si>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</si>
  <si>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</si>
  <si>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</si>
  <si>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</si>
  <si>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</si>
  <si>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</si>
  <si>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</si>
  <si>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</si>
  <si>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</si>
  <si>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</si>
  <si>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</si>
  <si>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</si>
  <si>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</si>
  <si>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</si>
  <si>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</si>
  <si>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</si>
  <si>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</si>
  <si>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</si>
  <si>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</si>
  <si>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</si>
  <si>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</si>
  <si>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</si>
  <si>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</si>
  <si>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</si>
  <si>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</si>
  <si>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</si>
  <si>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</si>
  <si>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</si>
  <si>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</si>
  <si>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</si>
  <si>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</si>
  <si>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</si>
  <si>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</si>
  <si>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</si>
  <si>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</si>
  <si>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</si>
  <si>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</si>
  <si>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</si>
  <si>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</si>
  <si>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</si>
  <si>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</si>
  <si>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</si>
  <si>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</si>
  <si>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</si>
  <si>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</si>
  <si>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</si>
  <si>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</si>
  <si>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</si>
  <si>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</si>
  <si>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</si>
  <si>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</si>
  <si>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</si>
  <si>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</si>
  <si>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</si>
  <si>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</si>
  <si>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</si>
  <si>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</si>
  <si>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</si>
  <si>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</si>
  <si>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</si>
  <si>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</si>
  <si>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</si>
  <si>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</si>
  <si>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</si>
  <si>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</si>
  <si>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</si>
  <si>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</si>
  <si>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</si>
  <si>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</si>
  <si>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</si>
  <si>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</si>
  <si>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</si>
  <si>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</si>
  <si>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</si>
  <si>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</si>
  <si>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</si>
  <si>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</si>
  <si>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</si>
  <si>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</si>
  <si>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</si>
  <si>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</si>
  <si>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</si>
  <si>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</si>
  <si>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</si>
  <si>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</si>
  <si>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</si>
  <si>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</si>
  <si>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</si>
  <si>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</si>
  <si>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</si>
  <si>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</si>
  <si>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</si>
  <si>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</si>
  <si>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</si>
  <si>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</si>
  <si>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</si>
  <si>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</si>
  <si>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</si>
  <si>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</si>
  <si>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</si>
  <si>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</si>
  <si>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</si>
  <si>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</si>
  <si>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</si>
  <si>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</si>
  <si>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</si>
  <si>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</si>
  <si>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</si>
  <si>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</si>
  <si>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</si>
  <si>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</si>
  <si>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</si>
  <si>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</si>
  <si>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</si>
  <si>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</si>
  <si>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</si>
  <si>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</si>
  <si>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</si>
  <si>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</si>
  <si>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</si>
  <si>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</si>
  <si>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</si>
  <si>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</si>
  <si>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</si>
  <si>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</si>
  <si>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</si>
  <si>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</si>
  <si>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</si>
  <si>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</si>
  <si>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</si>
  <si>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</si>
  <si>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</si>
  <si>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</si>
  <si>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</si>
  <si>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</si>
  <si>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</si>
  <si>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</si>
  <si>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</si>
  <si>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</si>
  <si>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</si>
  <si>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</si>
  <si>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</si>
  <si>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</si>
  <si>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</si>
  <si>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</si>
  <si>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</si>
  <si>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</si>
  <si>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</si>
  <si>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</si>
  <si>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</si>
  <si>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</si>
  <si>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</si>
  <si>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</si>
  <si>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</si>
  <si>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</si>
  <si>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</si>
  <si>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</si>
  <si>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</si>
  <si>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</si>
  <si>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</si>
  <si>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</si>
  <si>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</si>
  <si>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</si>
  <si>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</si>
  <si>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</si>
  <si>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</si>
  <si>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</si>
  <si>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</si>
  <si>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</si>
  <si>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</si>
  <si>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</si>
  <si>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</si>
  <si>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</si>
  <si>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</si>
  <si>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</si>
  <si>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</si>
  <si>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</si>
  <si>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</si>
  <si>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</si>
  <si>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</si>
  <si>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</si>
  <si>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</si>
  <si>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</si>
  <si>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</si>
  <si>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</si>
  <si>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</si>
  <si>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</si>
  <si>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</si>
  <si>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</si>
  <si>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</si>
  <si>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</si>
  <si>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</si>
  <si>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</si>
  <si>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</si>
  <si>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</si>
  <si>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</si>
  <si>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</si>
  <si>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</si>
  <si>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</si>
  <si>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</si>
  <si>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</si>
  <si>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</si>
  <si>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</si>
  <si>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</si>
  <si>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</si>
  <si>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</si>
  <si>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</si>
  <si>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</si>
  <si>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</si>
  <si>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</si>
  <si>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</si>
  <si>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</si>
  <si>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</si>
  <si>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</si>
  <si>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</si>
  <si>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</si>
  <si>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</si>
  <si>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</si>
  <si>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</si>
  <si>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</si>
  <si>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</si>
  <si>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</si>
  <si>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</si>
  <si>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</si>
  <si>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</si>
  <si>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</si>
  <si>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</si>
  <si>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</si>
  <si>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</si>
  <si>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</si>
  <si>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</si>
  <si>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</si>
  <si>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</si>
  <si>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</si>
  <si>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</si>
  <si>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</si>
  <si>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</si>
  <si>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</si>
  <si>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</si>
  <si>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</si>
  <si>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</si>
  <si>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</si>
  <si>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</si>
  <si>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</si>
  <si>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</si>
  <si>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</si>
  <si>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</si>
  <si>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</si>
  <si>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</si>
  <si>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</si>
  <si>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</si>
  <si>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</si>
  <si>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</si>
  <si>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</si>
  <si>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</si>
  <si>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</si>
  <si>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</si>
  <si>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</si>
  <si>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</si>
  <si>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</si>
  <si>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</si>
  <si>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</si>
  <si>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</si>
  <si>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</si>
  <si>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</si>
  <si>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</si>
  <si>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Субсидия на повышение оплаты труда отдельным категориям работников бюджетной сферы</t>
  </si>
  <si>
    <t>субсидия на реализацию основного мероприятия 7.14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</si>
  <si>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</si>
  <si>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</si>
  <si>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Расходы всего по субсидии на реализацию основного мероприятия 7.14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</si>
  <si>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7.17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</si>
  <si>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7.18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</si>
  <si>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доходы от штрафных санкций за нарушение законодательства о закупках и нарушение условий контрактов (договоров)</t>
  </si>
  <si>
    <t>1311</t>
  </si>
  <si>
    <t>1410</t>
  </si>
  <si>
    <t>1411</t>
  </si>
  <si>
    <t>от оказания спонсорской (благотворительной) помощи в денежном выражении</t>
  </si>
  <si>
    <t>2649</t>
  </si>
  <si>
    <t>247</t>
  </si>
  <si>
    <t>011</t>
  </si>
  <si>
    <t>24 декабря 2021 г.</t>
  </si>
  <si>
    <t xml:space="preserve">от 24 декабря 2021 года </t>
  </si>
  <si>
    <t>"24" декабря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</si>
</sst>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4" fontId="53" fillId="0" borderId="0" xfId="0" applyNumberFormat="1" applyFont="1" applyAlignment="1">
      <alignment/>
    </xf>
    <xf numFmtId="2" fontId="53" fillId="0" borderId="0" xfId="0" applyNumberFormat="1" applyFont="1" applyAlignment="1">
      <alignment vertical="center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39415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894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56894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8" customWidth="1"/>
    <col min="8" max="8" width="22.28125" style="148" customWidth="1"/>
    <col min="9" max="9" width="34.57421875" style="148" customWidth="1"/>
    <col min="10" max="10" width="15.7109375" style="148" customWidth="1"/>
    <col min="11" max="16384" width="9.140625" style="148" customWidth="1"/>
  </cols>
  <sheetData>
    <row r="2" spans="9:10" ht="21" customHeight="1">
      <c r="I2" s="234" t="s">
        <v>239</v>
      </c>
      <c r="J2" s="234"/>
    </row>
    <row r="3" spans="9:10" ht="21" customHeight="1">
      <c r="I3" s="234" t="s">
        <v>124</v>
      </c>
      <c r="J3" s="234"/>
    </row>
    <row r="4" spans="9:10" ht="21" customHeight="1">
      <c r="I4" s="235" t="s">
        <v>240</v>
      </c>
      <c r="J4" s="235"/>
    </row>
    <row r="5" spans="9:10" ht="21" customHeight="1">
      <c r="I5" s="234" t="s">
        <v>241</v>
      </c>
      <c r="J5" s="234"/>
    </row>
    <row r="6" spans="9:10" ht="21" customHeight="1">
      <c r="I6" s="235" t="s">
        <v>242</v>
      </c>
      <c r="J6" s="235"/>
    </row>
    <row r="7" spans="9:10" ht="21" customHeight="1">
      <c r="I7" s="234" t="s">
        <v>243</v>
      </c>
      <c r="J7" s="234"/>
    </row>
    <row r="8" spans="9:10" ht="21" customHeight="1">
      <c r="I8" s="234" t="s">
        <v>244</v>
      </c>
      <c r="J8" s="234"/>
    </row>
    <row r="9" spans="9:10" ht="21" customHeight="1">
      <c r="I9" s="237" t="s">
        <v>375</v>
      </c>
      <c r="J9" s="237"/>
    </row>
    <row r="11" spans="1:10" ht="26.25" customHeight="1">
      <c r="A11" s="238" t="s">
        <v>245</v>
      </c>
      <c r="B11" s="238"/>
      <c r="C11" s="238"/>
      <c r="D11" s="238"/>
      <c r="E11" s="238"/>
      <c r="F11" s="238"/>
      <c r="G11" s="238"/>
      <c r="H11" s="238"/>
      <c r="I11" s="238"/>
      <c r="J11" s="238"/>
    </row>
    <row r="12" spans="1:10" ht="26.25" customHeight="1">
      <c r="A12" s="238" t="s">
        <v>351</v>
      </c>
      <c r="B12" s="238"/>
      <c r="C12" s="238"/>
      <c r="D12" s="238"/>
      <c r="E12" s="238"/>
      <c r="F12" s="238"/>
      <c r="G12" s="238"/>
      <c r="H12" s="238"/>
      <c r="I12" s="238"/>
      <c r="J12" s="238"/>
    </row>
    <row r="13" spans="1:10" ht="26.25" customHeight="1">
      <c r="A13" s="239" t="s">
        <v>376</v>
      </c>
      <c r="B13" s="239"/>
      <c r="C13" s="239"/>
      <c r="D13" s="239"/>
      <c r="E13" s="239"/>
      <c r="F13" s="239"/>
      <c r="G13" s="239"/>
      <c r="H13" s="239"/>
      <c r="I13" s="239"/>
      <c r="J13" s="239"/>
    </row>
    <row r="14" spans="1:10" ht="15">
      <c r="A14" s="149"/>
      <c r="B14" s="150"/>
      <c r="C14" s="151"/>
      <c r="I14" s="150"/>
      <c r="J14" s="152" t="s">
        <v>246</v>
      </c>
    </row>
    <row r="15" spans="1:10" ht="17.25" customHeight="1">
      <c r="A15" s="153"/>
      <c r="B15" s="154"/>
      <c r="C15" s="150"/>
      <c r="I15" s="154" t="s">
        <v>247</v>
      </c>
      <c r="J15" s="186">
        <v>44554</v>
      </c>
    </row>
    <row r="16" spans="1:10" ht="21.75" customHeight="1">
      <c r="A16" s="236" t="s">
        <v>248</v>
      </c>
      <c r="B16" s="236"/>
      <c r="C16" s="236"/>
      <c r="I16" s="154" t="s">
        <v>249</v>
      </c>
      <c r="J16" s="152">
        <v>63200349</v>
      </c>
    </row>
    <row r="17" spans="1:10" ht="15">
      <c r="A17" s="236" t="s">
        <v>358</v>
      </c>
      <c r="B17" s="236"/>
      <c r="C17" s="236"/>
      <c r="D17" s="236"/>
      <c r="E17" s="236"/>
      <c r="F17" s="236"/>
      <c r="G17" s="236"/>
      <c r="H17" s="236"/>
      <c r="I17" s="154" t="s">
        <v>250</v>
      </c>
      <c r="J17" s="155" t="s">
        <v>251</v>
      </c>
    </row>
    <row r="18" spans="1:10" ht="19.5" customHeight="1">
      <c r="A18" s="149"/>
      <c r="B18" s="154"/>
      <c r="C18" s="150"/>
      <c r="I18" s="154" t="s">
        <v>249</v>
      </c>
      <c r="J18" s="156" t="s">
        <v>252</v>
      </c>
    </row>
    <row r="19" spans="1:10" ht="19.5" customHeight="1">
      <c r="A19" s="149"/>
      <c r="B19" s="154"/>
      <c r="C19" s="150"/>
      <c r="I19" s="154" t="s">
        <v>253</v>
      </c>
      <c r="J19" s="152">
        <v>6452016399</v>
      </c>
    </row>
    <row r="20" spans="1:10" ht="24" customHeight="1">
      <c r="A20" s="236" t="s">
        <v>254</v>
      </c>
      <c r="B20" s="236"/>
      <c r="C20" s="236"/>
      <c r="D20" s="236"/>
      <c r="E20" s="236"/>
      <c r="F20" s="236"/>
      <c r="G20" s="236"/>
      <c r="H20" s="236"/>
      <c r="I20" s="154" t="s">
        <v>255</v>
      </c>
      <c r="J20" s="152">
        <v>645401001</v>
      </c>
    </row>
    <row r="21" spans="1:10" ht="23.25" customHeight="1">
      <c r="A21" s="236" t="s">
        <v>256</v>
      </c>
      <c r="B21" s="236"/>
      <c r="C21" s="236"/>
      <c r="D21" s="236"/>
      <c r="E21" s="236"/>
      <c r="F21" s="236"/>
      <c r="G21" s="236"/>
      <c r="H21" s="236"/>
      <c r="I21" s="154" t="s">
        <v>257</v>
      </c>
      <c r="J21" s="157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77"/>
  <sheetViews>
    <sheetView zoomScaleSheetLayoutView="75" zoomScalePageLayoutView="0" workbookViewId="0" topLeftCell="A1">
      <pane xSplit="1" ySplit="4" topLeftCell="B10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58" sqref="G158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1" width="8.8515625" style="5" customWidth="1"/>
    <col min="12" max="12" width="13.140625" style="5" bestFit="1" customWidth="1"/>
    <col min="13" max="16384" width="8.8515625" style="5" customWidth="1"/>
  </cols>
  <sheetData>
    <row r="1" spans="1:10" ht="25.5" customHeight="1">
      <c r="A1" s="247" t="s">
        <v>9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1.75" customHeight="1">
      <c r="A2" s="248" t="s">
        <v>0</v>
      </c>
      <c r="B2" s="248" t="s">
        <v>1</v>
      </c>
      <c r="C2" s="248" t="s">
        <v>338</v>
      </c>
      <c r="D2" s="249" t="s">
        <v>11</v>
      </c>
      <c r="E2" s="250"/>
      <c r="F2" s="251"/>
      <c r="G2" s="248" t="s">
        <v>12</v>
      </c>
      <c r="H2" s="248"/>
      <c r="I2" s="248"/>
      <c r="J2" s="248"/>
    </row>
    <row r="3" spans="1:10" ht="126" customHeight="1">
      <c r="A3" s="248"/>
      <c r="B3" s="248"/>
      <c r="C3" s="248"/>
      <c r="D3" s="6" t="s">
        <v>108</v>
      </c>
      <c r="E3" s="7" t="s">
        <v>109</v>
      </c>
      <c r="F3" s="8" t="s">
        <v>110</v>
      </c>
      <c r="G3" s="9" t="s">
        <v>354</v>
      </c>
      <c r="H3" s="9" t="s">
        <v>355</v>
      </c>
      <c r="I3" s="9" t="s">
        <v>356</v>
      </c>
      <c r="J3" s="10" t="s">
        <v>13</v>
      </c>
    </row>
    <row r="4" spans="1:10" ht="15.75">
      <c r="A4" s="141">
        <v>1</v>
      </c>
      <c r="B4" s="141">
        <v>2</v>
      </c>
      <c r="C4" s="141">
        <v>3</v>
      </c>
      <c r="D4" s="141">
        <v>4</v>
      </c>
      <c r="E4" s="187"/>
      <c r="F4" s="141">
        <v>5</v>
      </c>
      <c r="G4" s="142">
        <v>6</v>
      </c>
      <c r="H4" s="230">
        <v>7</v>
      </c>
      <c r="I4" s="230">
        <v>8</v>
      </c>
      <c r="J4" s="230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-1.4901161193847656E-08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G16+G20+G25+G30+G37+G33+G72</f>
        <v>77599812.77999999</v>
      </c>
      <c r="H14" s="65">
        <f>H16+H20+H25+H30+H37+H33+H72</f>
        <v>49815052.81</v>
      </c>
      <c r="I14" s="65">
        <f>I16+I20+I25+I30+I37+I33+I72</f>
        <v>49825477.92</v>
      </c>
      <c r="J14" s="65">
        <f>J16+J20+J25+J30+J37+J33+J72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60486062.07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/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45180645.61+78120+585900+13824237.54-145792.43-47048.65+10000+1000000</f>
        <v>60486062.07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G28+G29</f>
        <v>7112872</v>
      </c>
      <c r="H25" s="71">
        <f>H28+H29</f>
        <v>5200000</v>
      </c>
      <c r="I25" s="71">
        <f>I28+I29</f>
        <v>5200000</v>
      </c>
      <c r="J25" s="71">
        <f>J28+J29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357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238</v>
      </c>
      <c r="B30" s="20" t="s">
        <v>24</v>
      </c>
      <c r="C30" s="21">
        <v>140</v>
      </c>
      <c r="D30" s="21">
        <v>140</v>
      </c>
      <c r="E30" s="21"/>
      <c r="F30" s="21"/>
      <c r="G30" s="70">
        <f>G32</f>
        <v>4484.13</v>
      </c>
      <c r="H30" s="71"/>
      <c r="I30" s="71"/>
      <c r="J30" s="71"/>
    </row>
    <row r="31" spans="1:10" ht="15.75">
      <c r="A31" s="78" t="s">
        <v>135</v>
      </c>
      <c r="B31" s="20" t="s">
        <v>41</v>
      </c>
      <c r="C31" s="21"/>
      <c r="D31" s="2"/>
      <c r="E31" s="2"/>
      <c r="F31" s="2"/>
      <c r="G31" s="70"/>
      <c r="H31" s="71"/>
      <c r="I31" s="71"/>
      <c r="J31" s="71"/>
    </row>
    <row r="32" spans="1:10" ht="15.75">
      <c r="A32" s="231" t="s">
        <v>367</v>
      </c>
      <c r="B32" s="20" t="s">
        <v>368</v>
      </c>
      <c r="C32" s="21">
        <v>140</v>
      </c>
      <c r="D32" s="21">
        <v>141</v>
      </c>
      <c r="E32" s="2"/>
      <c r="F32" s="2"/>
      <c r="G32" s="70">
        <v>4484.13</v>
      </c>
      <c r="H32" s="71"/>
      <c r="I32" s="71"/>
      <c r="J32" s="71"/>
    </row>
    <row r="33" spans="1:10" ht="20.2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0">
        <f>G35</f>
        <v>37000</v>
      </c>
      <c r="H33" s="71"/>
      <c r="I33" s="71"/>
      <c r="J33" s="73"/>
    </row>
    <row r="34" spans="1:10" ht="15.75">
      <c r="A34" s="78" t="s">
        <v>2</v>
      </c>
      <c r="B34" s="20" t="s">
        <v>369</v>
      </c>
      <c r="C34" s="21"/>
      <c r="D34" s="3"/>
      <c r="E34" s="3"/>
      <c r="F34" s="3"/>
      <c r="G34" s="71"/>
      <c r="H34" s="72"/>
      <c r="I34" s="72"/>
      <c r="J34" s="73"/>
    </row>
    <row r="35" spans="1:10" ht="15.75">
      <c r="A35" s="231" t="s">
        <v>371</v>
      </c>
      <c r="B35" s="20" t="s">
        <v>370</v>
      </c>
      <c r="C35" s="21">
        <v>150</v>
      </c>
      <c r="D35" s="21">
        <v>155</v>
      </c>
      <c r="E35" s="3"/>
      <c r="F35" s="3"/>
      <c r="G35" s="70">
        <v>37000</v>
      </c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9959394.58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9959394.58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>
      <c r="A41" s="83" t="s">
        <v>139</v>
      </c>
      <c r="B41" s="20"/>
      <c r="C41" s="21"/>
      <c r="D41" s="21">
        <v>152</v>
      </c>
      <c r="E41" s="3"/>
      <c r="F41" s="3"/>
      <c r="G41" s="104">
        <v>596752.17</v>
      </c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f>684729+379400</f>
        <v>1064129</v>
      </c>
      <c r="H42" s="74"/>
      <c r="I42" s="74"/>
      <c r="J42" s="75"/>
    </row>
    <row r="43" spans="1:10" ht="31.5" hidden="1">
      <c r="A43" s="83" t="s">
        <v>334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346</v>
      </c>
      <c r="B48" s="20"/>
      <c r="C48" s="91"/>
      <c r="D48" s="21">
        <v>152</v>
      </c>
      <c r="E48" s="91"/>
      <c r="F48" s="91"/>
      <c r="G48" s="197">
        <v>300000</v>
      </c>
      <c r="H48" s="99"/>
      <c r="I48" s="99"/>
      <c r="J48" s="100"/>
    </row>
    <row r="49" spans="1:10" s="107" customFormat="1" ht="45">
      <c r="A49" s="108" t="s">
        <v>361</v>
      </c>
      <c r="B49" s="20"/>
      <c r="C49" s="103"/>
      <c r="D49" s="21">
        <v>152</v>
      </c>
      <c r="E49" s="77"/>
      <c r="F49" s="77"/>
      <c r="G49" s="104">
        <f>3510000-468</f>
        <v>3509532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0" t="s">
        <v>222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0" t="s">
        <v>223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226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224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225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227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228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229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230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362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f>595000-4118.59</f>
        <v>590881.41</v>
      </c>
      <c r="H65" s="74"/>
      <c r="I65" s="74"/>
      <c r="J65" s="75"/>
    </row>
    <row r="66" spans="1:10" ht="48" customHeight="1">
      <c r="A66" s="98" t="s">
        <v>359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231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236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237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199">
        <f>G76</f>
        <v>0</v>
      </c>
      <c r="H74" s="199">
        <f>H76</f>
        <v>0</v>
      </c>
      <c r="I74" s="199">
        <f>I76</f>
        <v>0</v>
      </c>
      <c r="J74" s="229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348</v>
      </c>
      <c r="B76" s="20" t="s">
        <v>31</v>
      </c>
      <c r="C76" s="21">
        <v>510</v>
      </c>
      <c r="D76" s="21">
        <v>510</v>
      </c>
      <c r="E76" s="15"/>
      <c r="F76" s="15"/>
      <c r="G76" s="200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7">
        <f>G79+G95+G105+G111+G116+G118+G2469</f>
        <v>79095795.23</v>
      </c>
      <c r="H77" s="177">
        <f>H79+H95+H105+H111+H116+H118+H2469</f>
        <v>49815052.81</v>
      </c>
      <c r="I77" s="177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56228903.849999994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4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42986688.339999996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5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208155.62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4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4800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4" t="s">
        <v>332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48000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4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>G157+G229+G439+G511+G583+G655+G796+G868+G1078+G1978+G2120+G2192+G2264</f>
        <v>12981259.89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4" t="s">
        <v>339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4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340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329</v>
      </c>
      <c r="E105" s="29"/>
      <c r="F105" s="3"/>
      <c r="G105" s="64">
        <f t="shared" si="0"/>
        <v>417872.92000000004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330</v>
      </c>
      <c r="E107" s="23"/>
      <c r="F107" s="3"/>
      <c r="G107" s="64">
        <f t="shared" si="0"/>
        <v>255726.72000000006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330</v>
      </c>
      <c r="E108" s="23"/>
      <c r="F108" s="3"/>
      <c r="G108" s="64">
        <f t="shared" si="0"/>
        <v>48346.2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7">
        <v>2330</v>
      </c>
      <c r="C109" s="117">
        <v>853</v>
      </c>
      <c r="D109" s="20" t="s">
        <v>343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4" t="s">
        <v>345</v>
      </c>
      <c r="B110" s="188">
        <v>2340</v>
      </c>
      <c r="C110" s="189">
        <v>853</v>
      </c>
      <c r="D110" s="20" t="s">
        <v>344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5"/>
      <c r="E118" s="145"/>
      <c r="F118" s="146"/>
      <c r="G118" s="64">
        <f t="shared" si="0"/>
        <v>22146382.930000003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4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22146382.930000003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5" t="s">
        <v>175</v>
      </c>
      <c r="B125" s="48">
        <v>2641</v>
      </c>
      <c r="C125" s="42" t="s">
        <v>90</v>
      </c>
      <c r="D125" s="42" t="s">
        <v>312</v>
      </c>
      <c r="E125" s="42"/>
      <c r="F125" s="42" t="s">
        <v>308</v>
      </c>
      <c r="G125" s="64">
        <f>G197+G269+G479+G551+G623+G695+G836+G908+G1118+G2018+G2160+G2232+G2304</f>
        <v>167282.72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5" t="s">
        <v>313</v>
      </c>
      <c r="B126" s="93">
        <v>2642</v>
      </c>
      <c r="C126" s="42" t="s">
        <v>90</v>
      </c>
      <c r="D126" s="42" t="s">
        <v>314</v>
      </c>
      <c r="E126" s="42"/>
      <c r="F126" s="42" t="s">
        <v>308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2" ht="15.75">
      <c r="A127" s="115" t="s">
        <v>176</v>
      </c>
      <c r="B127" s="41" t="s">
        <v>120</v>
      </c>
      <c r="C127" s="42" t="s">
        <v>90</v>
      </c>
      <c r="D127" s="42" t="s">
        <v>315</v>
      </c>
      <c r="E127" s="42"/>
      <c r="F127" s="42" t="s">
        <v>308</v>
      </c>
      <c r="G127" s="64">
        <f>G199+G271+G481+G553+G625+G697+G838+G910+G1120+G2020+G2162+G2234+G2306</f>
        <v>619463.61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  <c r="L127" s="232"/>
    </row>
    <row r="128" spans="1:10" ht="15.75">
      <c r="A128" s="115" t="s">
        <v>176</v>
      </c>
      <c r="B128" s="48">
        <v>2644</v>
      </c>
      <c r="C128" s="42" t="s">
        <v>373</v>
      </c>
      <c r="D128" s="42" t="s">
        <v>315</v>
      </c>
      <c r="E128" s="42"/>
      <c r="F128" s="42" t="s">
        <v>308</v>
      </c>
      <c r="G128" s="64">
        <f>G200+G272+G482+G554+G626+G698+G839+G911+G1121+G2021+G2163+G2235+G2307</f>
        <v>2757170.24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5" t="s">
        <v>177</v>
      </c>
      <c r="B129" s="94" t="s">
        <v>122</v>
      </c>
      <c r="C129" s="56" t="s">
        <v>90</v>
      </c>
      <c r="D129" s="56" t="s">
        <v>317</v>
      </c>
      <c r="E129" s="56"/>
      <c r="F129" s="42" t="s">
        <v>308</v>
      </c>
      <c r="G129" s="64">
        <f>G201+G273+G483+G555+G627+G699+G840+G912+G1122+G2022+G2164+G2236+G2308</f>
        <v>2146651.59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5" t="s">
        <v>178</v>
      </c>
      <c r="B130" s="41" t="s">
        <v>123</v>
      </c>
      <c r="C130" s="42" t="s">
        <v>90</v>
      </c>
      <c r="D130" s="42" t="s">
        <v>319</v>
      </c>
      <c r="E130" s="42"/>
      <c r="F130" s="42" t="s">
        <v>308</v>
      </c>
      <c r="G130" s="64">
        <f>G202+G274+G484+G556+G628+G700+G841+G913+G1123+G2023+G2165+G2237+G2309</f>
        <v>1558657.41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5" t="s">
        <v>179</v>
      </c>
      <c r="B131" s="41" t="s">
        <v>335</v>
      </c>
      <c r="C131" s="42" t="s">
        <v>90</v>
      </c>
      <c r="D131" s="42" t="s">
        <v>331</v>
      </c>
      <c r="E131" s="42"/>
      <c r="F131" s="42" t="s">
        <v>308</v>
      </c>
      <c r="G131" s="64">
        <f>G203+G275+G485+G557+G629+G701+G842+G914+G1124+G2024+G2166+G2238+G2310</f>
        <v>68024.16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5" t="s">
        <v>341</v>
      </c>
      <c r="B132" s="41" t="s">
        <v>335</v>
      </c>
      <c r="C132" s="42" t="s">
        <v>90</v>
      </c>
      <c r="D132" s="42" t="s">
        <v>111</v>
      </c>
      <c r="E132" s="42"/>
      <c r="F132" s="42" t="s">
        <v>308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321</v>
      </c>
      <c r="B133" s="41" t="s">
        <v>336</v>
      </c>
      <c r="C133" s="42" t="s">
        <v>90</v>
      </c>
      <c r="D133" s="42" t="s">
        <v>112</v>
      </c>
      <c r="E133" s="42"/>
      <c r="F133" s="42" t="s">
        <v>308</v>
      </c>
      <c r="G133" s="64">
        <f>G205+G277+G487+G559+G631+G703+G844+G916+G1126+G2026+G2168+G2240+G2312</f>
        <v>8029797.35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5" t="s">
        <v>183</v>
      </c>
      <c r="B134" s="41" t="s">
        <v>372</v>
      </c>
      <c r="C134" s="42" t="s">
        <v>90</v>
      </c>
      <c r="D134" s="42" t="s">
        <v>65</v>
      </c>
      <c r="E134" s="42"/>
      <c r="F134" s="42" t="s">
        <v>308</v>
      </c>
      <c r="G134" s="64">
        <f>G206+G278+G488+G560+G632+G704+G845+G917+G1127+G2027+G2169+G2241+G2313</f>
        <v>6794335.850000001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5" t="s">
        <v>185</v>
      </c>
      <c r="B136" s="41"/>
      <c r="C136" s="42" t="s">
        <v>90</v>
      </c>
      <c r="D136" s="42" t="s">
        <v>322</v>
      </c>
      <c r="E136" s="42"/>
      <c r="F136" s="42" t="s">
        <v>308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5" t="s">
        <v>184</v>
      </c>
      <c r="B137" s="41"/>
      <c r="C137" s="42" t="s">
        <v>90</v>
      </c>
      <c r="D137" s="42" t="s">
        <v>323</v>
      </c>
      <c r="E137" s="42"/>
      <c r="F137" s="42" t="s">
        <v>308</v>
      </c>
      <c r="G137" s="64">
        <f>G209+G281+G491+G563+G635+G707+G848+G920+G1130+G2030+G2172+G2244+G2316</f>
        <v>2403838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308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5" t="s">
        <v>186</v>
      </c>
      <c r="B139" s="41"/>
      <c r="C139" s="42" t="s">
        <v>90</v>
      </c>
      <c r="D139" s="42" t="s">
        <v>324</v>
      </c>
      <c r="E139" s="42"/>
      <c r="F139" s="42" t="s">
        <v>308</v>
      </c>
      <c r="G139" s="64">
        <f>G211+G283+G493+G565+G637+G709+G850+G922+G1132+G2032+G2174+G2246+G2318</f>
        <v>2122000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5" t="s">
        <v>182</v>
      </c>
      <c r="B140" s="41"/>
      <c r="C140" s="42" t="s">
        <v>90</v>
      </c>
      <c r="D140" s="42" t="s">
        <v>325</v>
      </c>
      <c r="E140" s="42"/>
      <c r="F140" s="42" t="s">
        <v>308</v>
      </c>
      <c r="G140" s="64">
        <f>G212+G284+G494+G566+G638+G710+G851+G923+G1133+G2033+G2175+G2247+G2319</f>
        <v>179938.75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5" t="s">
        <v>181</v>
      </c>
      <c r="B141" s="41"/>
      <c r="C141" s="42" t="s">
        <v>90</v>
      </c>
      <c r="D141" s="42" t="s">
        <v>326</v>
      </c>
      <c r="E141" s="42"/>
      <c r="F141" s="42" t="s">
        <v>308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5" t="s">
        <v>187</v>
      </c>
      <c r="B142" s="41"/>
      <c r="C142" s="42" t="s">
        <v>90</v>
      </c>
      <c r="D142" s="42" t="s">
        <v>327</v>
      </c>
      <c r="E142" s="42"/>
      <c r="F142" s="42" t="s">
        <v>308</v>
      </c>
      <c r="G142" s="64">
        <f>G214+G286+G496+G568+G640+G712+G853+G925+G1135+G2035+G2177+G2249+G2321</f>
        <v>1623559.0999999999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5" t="s">
        <v>188</v>
      </c>
      <c r="B143" s="41"/>
      <c r="C143" s="42" t="s">
        <v>90</v>
      </c>
      <c r="D143" s="42" t="s">
        <v>328</v>
      </c>
      <c r="E143" s="44"/>
      <c r="F143" s="42" t="s">
        <v>308</v>
      </c>
      <c r="G143" s="64">
        <f>G215+G287+G497+G569+G641+G713+G854+G926+G1136+G2036+G2178+G2250+G2322</f>
        <v>10000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5" t="s">
        <v>353</v>
      </c>
      <c r="B144" s="41"/>
      <c r="C144" s="42" t="s">
        <v>90</v>
      </c>
      <c r="D144" s="42" t="s">
        <v>352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6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2" s="58" customFormat="1" ht="36.75" customHeight="1">
      <c r="A149" s="123" t="s">
        <v>200</v>
      </c>
      <c r="B149" s="124" t="s">
        <v>43</v>
      </c>
      <c r="C149" s="125" t="s">
        <v>45</v>
      </c>
      <c r="D149" s="126"/>
      <c r="E149" s="126"/>
      <c r="F149" s="126"/>
      <c r="G149" s="127">
        <f>G151+G167+G177+G183+G188+G190</f>
        <v>60706079.06999999</v>
      </c>
      <c r="H149" s="127">
        <f>H151+H167+H177+H183+H188+H190</f>
        <v>44615052.81</v>
      </c>
      <c r="I149" s="127">
        <f>I151+I167+I177+I183+I188+I190</f>
        <v>44625477.92</v>
      </c>
      <c r="J149" s="128"/>
      <c r="L149" s="233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4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49974271.67999999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4" t="s">
        <v>153</v>
      </c>
      <c r="B153" s="20" t="s">
        <v>46</v>
      </c>
      <c r="C153" s="21">
        <v>111</v>
      </c>
      <c r="D153" s="28">
        <v>211</v>
      </c>
      <c r="E153" s="23" t="s">
        <v>305</v>
      </c>
      <c r="F153" s="3"/>
      <c r="G153" s="64">
        <f>26451950.67+169087.77+60000+450000+10378677-2431.19-715.67-53944.88+7680.49+768049.15</f>
        <v>38228353.339999996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5" t="s">
        <v>198</v>
      </c>
      <c r="B154" s="41" t="s">
        <v>46</v>
      </c>
      <c r="C154" s="21">
        <v>111</v>
      </c>
      <c r="D154" s="28">
        <v>266</v>
      </c>
      <c r="E154" s="23" t="s">
        <v>305</v>
      </c>
      <c r="F154" s="3"/>
      <c r="G154" s="64">
        <f>145120+3035.62+50000</f>
        <v>198155.62</v>
      </c>
      <c r="H154" s="64">
        <v>143300</v>
      </c>
      <c r="I154" s="64">
        <v>143300</v>
      </c>
      <c r="J154" s="32"/>
    </row>
    <row r="155" spans="1:10" ht="15.75">
      <c r="A155" s="114" t="s">
        <v>154</v>
      </c>
      <c r="B155" s="20" t="s">
        <v>47</v>
      </c>
      <c r="C155" s="21">
        <v>112</v>
      </c>
      <c r="D155" s="28">
        <v>266</v>
      </c>
      <c r="E155" s="23" t="s">
        <v>306</v>
      </c>
      <c r="F155" s="3"/>
      <c r="G155" s="64">
        <f>5000-1575.81-624.19</f>
        <v>2800</v>
      </c>
      <c r="H155" s="64">
        <v>5000</v>
      </c>
      <c r="I155" s="64">
        <v>5000</v>
      </c>
      <c r="J155" s="32"/>
    </row>
    <row r="156" spans="1:10" ht="15.75">
      <c r="A156" s="114" t="s">
        <v>332</v>
      </c>
      <c r="B156" s="20" t="s">
        <v>48</v>
      </c>
      <c r="C156" s="21">
        <v>112</v>
      </c>
      <c r="D156" s="28">
        <v>226</v>
      </c>
      <c r="E156" s="23" t="s">
        <v>306</v>
      </c>
      <c r="F156" s="3"/>
      <c r="G156" s="64"/>
      <c r="H156" s="64"/>
      <c r="I156" s="64"/>
      <c r="J156" s="32" t="s">
        <v>45</v>
      </c>
    </row>
    <row r="157" spans="1:10" ht="33" customHeight="1">
      <c r="A157" s="114" t="s">
        <v>156</v>
      </c>
      <c r="B157" s="20" t="s">
        <v>49</v>
      </c>
      <c r="C157" s="21">
        <v>119</v>
      </c>
      <c r="D157" s="28">
        <v>213</v>
      </c>
      <c r="E157" s="23" t="s">
        <v>305</v>
      </c>
      <c r="F157" s="3"/>
      <c r="G157" s="64">
        <f>7967326.47+50929.23+18120+135900+3134360.54-604.43+715.67+3944.88+2319.51+231950.85</f>
        <v>11544962.72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4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4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4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4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4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4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4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4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4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4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4" t="s">
        <v>339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4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4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4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4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4" t="s">
        <v>36</v>
      </c>
      <c r="B176" s="20" t="s">
        <v>340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4" t="s">
        <v>5</v>
      </c>
      <c r="B177" s="20" t="s">
        <v>68</v>
      </c>
      <c r="C177" s="21">
        <v>850</v>
      </c>
      <c r="D177" s="23" t="s">
        <v>329</v>
      </c>
      <c r="E177" s="29"/>
      <c r="F177" s="3"/>
      <c r="G177" s="64">
        <f>G179+G180+G181+G182</f>
        <v>304072.92000000004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4" t="s">
        <v>164</v>
      </c>
      <c r="B179" s="20" t="s">
        <v>69</v>
      </c>
      <c r="C179" s="23" t="s">
        <v>70</v>
      </c>
      <c r="D179" s="23" t="s">
        <v>330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4" t="s">
        <v>165</v>
      </c>
      <c r="B180" s="112" t="s">
        <v>71</v>
      </c>
      <c r="C180" s="50">
        <v>852</v>
      </c>
      <c r="D180" s="23" t="s">
        <v>330</v>
      </c>
      <c r="E180" s="23" t="s">
        <v>374</v>
      </c>
      <c r="F180" s="3"/>
      <c r="G180" s="64">
        <f>48346.2+10000-10000</f>
        <v>48346.2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4" t="s">
        <v>118</v>
      </c>
      <c r="B181" s="117">
        <v>2330</v>
      </c>
      <c r="C181" s="117">
        <v>853</v>
      </c>
      <c r="D181" s="20" t="s">
        <v>343</v>
      </c>
      <c r="E181" s="23"/>
      <c r="F181" s="3"/>
      <c r="G181" s="64"/>
      <c r="H181" s="64"/>
      <c r="I181" s="64"/>
      <c r="J181" s="32"/>
    </row>
    <row r="182" spans="1:10" ht="15.75">
      <c r="A182" s="114" t="s">
        <v>345</v>
      </c>
      <c r="B182" s="188">
        <v>2340</v>
      </c>
      <c r="C182" s="189">
        <v>853</v>
      </c>
      <c r="D182" s="20" t="s">
        <v>344</v>
      </c>
      <c r="E182" s="23"/>
      <c r="F182" s="3"/>
      <c r="G182" s="64"/>
      <c r="H182" s="64"/>
      <c r="I182" s="64"/>
      <c r="J182" s="32"/>
    </row>
    <row r="183" spans="1:10" ht="23.25" customHeight="1">
      <c r="A183" s="114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4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4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4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4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4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39" t="s">
        <v>6</v>
      </c>
      <c r="B190" s="59" t="s">
        <v>80</v>
      </c>
      <c r="C190" s="59" t="s">
        <v>45</v>
      </c>
      <c r="D190" s="145"/>
      <c r="E190" s="145"/>
      <c r="F190" s="146"/>
      <c r="G190" s="147">
        <f>G192+G193+G194+G195</f>
        <v>10427734.47</v>
      </c>
      <c r="H190" s="147">
        <f>H192+H193+H194+H195</f>
        <v>10104200</v>
      </c>
      <c r="I190" s="147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4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4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4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G197+G198+G199+G200+G201+G202+G203+G204+G205+G206</f>
        <v>10427734.47</v>
      </c>
      <c r="H195" s="64">
        <f>H197+H198+H199+H200+H201+H202+H203+H204+H205+H206</f>
        <v>10104200</v>
      </c>
      <c r="I195" s="64">
        <f>I197+I198+I199+I200+I201+I202+I203+I204+I205+I206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5" t="s">
        <v>175</v>
      </c>
      <c r="B197" s="48">
        <v>2641</v>
      </c>
      <c r="C197" s="42" t="s">
        <v>90</v>
      </c>
      <c r="D197" s="42" t="s">
        <v>312</v>
      </c>
      <c r="E197" s="42" t="s">
        <v>307</v>
      </c>
      <c r="F197" s="42" t="s">
        <v>308</v>
      </c>
      <c r="G197" s="64">
        <f>202511-40228.28</f>
        <v>162282.72</v>
      </c>
      <c r="H197" s="64">
        <v>200000</v>
      </c>
      <c r="I197" s="64">
        <v>200000</v>
      </c>
      <c r="J197" s="25"/>
    </row>
    <row r="198" spans="1:10" ht="15.75">
      <c r="A198" s="115" t="s">
        <v>313</v>
      </c>
      <c r="B198" s="93">
        <v>2642</v>
      </c>
      <c r="C198" s="42" t="s">
        <v>90</v>
      </c>
      <c r="D198" s="42" t="s">
        <v>314</v>
      </c>
      <c r="E198" s="42"/>
      <c r="F198" s="42" t="s">
        <v>308</v>
      </c>
      <c r="G198" s="64"/>
      <c r="H198" s="64"/>
      <c r="I198" s="64"/>
      <c r="J198" s="25"/>
    </row>
    <row r="199" spans="1:10" ht="15.75">
      <c r="A199" s="115" t="s">
        <v>176</v>
      </c>
      <c r="B199" s="41" t="s">
        <v>120</v>
      </c>
      <c r="C199" s="42" t="s">
        <v>90</v>
      </c>
      <c r="D199" s="42" t="s">
        <v>315</v>
      </c>
      <c r="E199" s="42" t="s">
        <v>309</v>
      </c>
      <c r="F199" s="42" t="s">
        <v>308</v>
      </c>
      <c r="G199" s="64">
        <v>519463.61</v>
      </c>
      <c r="H199" s="64">
        <v>3235600</v>
      </c>
      <c r="I199" s="64">
        <v>3235600</v>
      </c>
      <c r="J199" s="25"/>
    </row>
    <row r="200" spans="1:10" ht="15.75">
      <c r="A200" s="115" t="s">
        <v>176</v>
      </c>
      <c r="B200" s="48">
        <v>2644</v>
      </c>
      <c r="C200" s="42" t="s">
        <v>373</v>
      </c>
      <c r="D200" s="42" t="s">
        <v>315</v>
      </c>
      <c r="E200" s="42" t="s">
        <v>309</v>
      </c>
      <c r="F200" s="42" t="s">
        <v>308</v>
      </c>
      <c r="G200" s="64">
        <v>2757170.24</v>
      </c>
      <c r="H200" s="64"/>
      <c r="I200" s="64"/>
      <c r="J200" s="25"/>
    </row>
    <row r="201" spans="1:10" ht="15.75">
      <c r="A201" s="115" t="s">
        <v>316</v>
      </c>
      <c r="B201" s="94" t="s">
        <v>122</v>
      </c>
      <c r="C201" s="56" t="s">
        <v>90</v>
      </c>
      <c r="D201" s="56" t="s">
        <v>317</v>
      </c>
      <c r="E201" s="56"/>
      <c r="F201" s="42" t="s">
        <v>308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5" t="s">
        <v>318</v>
      </c>
      <c r="B202" s="41" t="s">
        <v>123</v>
      </c>
      <c r="C202" s="42" t="s">
        <v>90</v>
      </c>
      <c r="D202" s="42" t="s">
        <v>319</v>
      </c>
      <c r="E202" s="42"/>
      <c r="F202" s="42" t="s">
        <v>308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5" t="s">
        <v>179</v>
      </c>
      <c r="B203" s="41" t="s">
        <v>335</v>
      </c>
      <c r="C203" s="42" t="s">
        <v>90</v>
      </c>
      <c r="D203" s="42" t="s">
        <v>331</v>
      </c>
      <c r="E203" s="42"/>
      <c r="F203" s="42" t="s">
        <v>308</v>
      </c>
      <c r="G203" s="64">
        <f>124904-65683.66-6196.18</f>
        <v>53024.159999999996</v>
      </c>
      <c r="H203" s="64">
        <v>123300</v>
      </c>
      <c r="I203" s="64">
        <v>123300</v>
      </c>
      <c r="J203" s="25"/>
    </row>
    <row r="204" spans="1:10" ht="15.75" hidden="1">
      <c r="A204" s="116" t="s">
        <v>320</v>
      </c>
      <c r="B204" s="41" t="s">
        <v>335</v>
      </c>
      <c r="C204" s="42" t="s">
        <v>90</v>
      </c>
      <c r="D204" s="42" t="s">
        <v>111</v>
      </c>
      <c r="E204" s="42"/>
      <c r="F204" s="42" t="s">
        <v>308</v>
      </c>
      <c r="G204" s="64"/>
      <c r="H204" s="64"/>
      <c r="I204" s="64"/>
      <c r="J204" s="25"/>
    </row>
    <row r="205" spans="1:10" ht="15.75">
      <c r="A205" s="116" t="s">
        <v>321</v>
      </c>
      <c r="B205" s="41" t="s">
        <v>336</v>
      </c>
      <c r="C205" s="42" t="s">
        <v>90</v>
      </c>
      <c r="D205" s="42" t="s">
        <v>112</v>
      </c>
      <c r="E205" s="42"/>
      <c r="F205" s="42" t="s">
        <v>308</v>
      </c>
      <c r="G205" s="64"/>
      <c r="H205" s="64"/>
      <c r="I205" s="64"/>
      <c r="J205" s="25"/>
    </row>
    <row r="206" spans="1:10" ht="15.75">
      <c r="A206" s="115" t="s">
        <v>183</v>
      </c>
      <c r="B206" s="41" t="s">
        <v>372</v>
      </c>
      <c r="C206" s="42" t="s">
        <v>90</v>
      </c>
      <c r="D206" s="42" t="s">
        <v>65</v>
      </c>
      <c r="E206" s="42"/>
      <c r="F206" s="42" t="s">
        <v>308</v>
      </c>
      <c r="G206" s="64">
        <f>SUM(G208:G216)</f>
        <v>5617255.15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5" t="s">
        <v>185</v>
      </c>
      <c r="B208" s="41"/>
      <c r="C208" s="42" t="s">
        <v>90</v>
      </c>
      <c r="D208" s="42" t="s">
        <v>322</v>
      </c>
      <c r="E208" s="42" t="s">
        <v>310</v>
      </c>
      <c r="F208" s="42" t="s">
        <v>308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5" t="s">
        <v>184</v>
      </c>
      <c r="B209" s="41"/>
      <c r="C209" s="42" t="s">
        <v>90</v>
      </c>
      <c r="D209" s="42" t="s">
        <v>323</v>
      </c>
      <c r="E209" s="42" t="s">
        <v>311</v>
      </c>
      <c r="F209" s="42" t="s">
        <v>308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5" t="s">
        <v>186</v>
      </c>
      <c r="B211" s="41"/>
      <c r="C211" s="42" t="s">
        <v>90</v>
      </c>
      <c r="D211" s="42" t="s">
        <v>324</v>
      </c>
      <c r="E211" s="42"/>
      <c r="F211" s="42" t="s">
        <v>308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5" t="s">
        <v>182</v>
      </c>
      <c r="B212" s="41"/>
      <c r="C212" s="42" t="s">
        <v>90</v>
      </c>
      <c r="D212" s="42" t="s">
        <v>325</v>
      </c>
      <c r="E212" s="42"/>
      <c r="F212" s="42" t="s">
        <v>308</v>
      </c>
      <c r="G212" s="64">
        <f>74000+65938.75-10000</f>
        <v>129938.75</v>
      </c>
      <c r="H212" s="64">
        <v>73000</v>
      </c>
      <c r="I212" s="64">
        <v>73000</v>
      </c>
      <c r="J212" s="25"/>
    </row>
    <row r="213" spans="1:10" ht="15.75">
      <c r="A213" s="115" t="s">
        <v>181</v>
      </c>
      <c r="B213" s="41"/>
      <c r="C213" s="42" t="s">
        <v>90</v>
      </c>
      <c r="D213" s="42" t="s">
        <v>326</v>
      </c>
      <c r="E213" s="42"/>
      <c r="F213" s="42" t="s">
        <v>308</v>
      </c>
      <c r="G213" s="64"/>
      <c r="H213" s="64"/>
      <c r="I213" s="64"/>
      <c r="J213" s="25"/>
    </row>
    <row r="214" spans="1:10" ht="15.75">
      <c r="A214" s="115" t="s">
        <v>187</v>
      </c>
      <c r="B214" s="41"/>
      <c r="C214" s="42" t="s">
        <v>90</v>
      </c>
      <c r="D214" s="42" t="s">
        <v>327</v>
      </c>
      <c r="E214" s="42"/>
      <c r="F214" s="42" t="s">
        <v>308</v>
      </c>
      <c r="G214" s="64">
        <f>1354300-6882.85-65938.75+10000+10000</f>
        <v>1301478.4</v>
      </c>
      <c r="H214" s="64">
        <v>1337300</v>
      </c>
      <c r="I214" s="64">
        <v>1337300</v>
      </c>
      <c r="J214" s="25"/>
    </row>
    <row r="215" spans="1:10" ht="15.75">
      <c r="A215" s="115" t="s">
        <v>188</v>
      </c>
      <c r="B215" s="41"/>
      <c r="C215" s="42" t="s">
        <v>90</v>
      </c>
      <c r="D215" s="42" t="s">
        <v>328</v>
      </c>
      <c r="E215" s="44"/>
      <c r="F215" s="42" t="s">
        <v>308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5" t="s">
        <v>353</v>
      </c>
      <c r="B216" s="41"/>
      <c r="C216" s="42" t="s">
        <v>90</v>
      </c>
      <c r="D216" s="42" t="s">
        <v>352</v>
      </c>
      <c r="E216" s="44"/>
      <c r="F216" s="42" t="s">
        <v>308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6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4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4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3" t="s">
        <v>202</v>
      </c>
      <c r="B221" s="124" t="s">
        <v>43</v>
      </c>
      <c r="C221" s="125" t="s">
        <v>45</v>
      </c>
      <c r="D221" s="126"/>
      <c r="E221" s="126"/>
      <c r="F221" s="126"/>
      <c r="G221" s="127">
        <f>G223+G239+G249+G255+G260+G262</f>
        <v>3124909.48</v>
      </c>
      <c r="H221" s="127">
        <f>H223+H239+H249+H255+H260+H262</f>
        <v>2700000</v>
      </c>
      <c r="I221" s="127">
        <f>I223+I239+I249+I255+I260+I262</f>
        <v>2700000</v>
      </c>
      <c r="J221" s="128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4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1221080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4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5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4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2000</v>
      </c>
      <c r="H227" s="64">
        <v>10000</v>
      </c>
      <c r="I227" s="64">
        <v>10000</v>
      </c>
      <c r="J227" s="32"/>
    </row>
    <row r="228" spans="1:10" ht="15.75">
      <c r="A228" s="114" t="s">
        <v>332</v>
      </c>
      <c r="B228" s="20" t="s">
        <v>48</v>
      </c>
      <c r="C228" s="21">
        <v>112</v>
      </c>
      <c r="D228" s="28">
        <v>226</v>
      </c>
      <c r="E228" s="23"/>
      <c r="F228" s="3"/>
      <c r="G228" s="87">
        <v>48000</v>
      </c>
      <c r="H228" s="64"/>
      <c r="I228" s="64"/>
      <c r="J228" s="32" t="s">
        <v>45</v>
      </c>
    </row>
    <row r="229" spans="1:10" ht="33" customHeight="1">
      <c r="A229" s="114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4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4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4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4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4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4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4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4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4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4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4" t="s">
        <v>339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4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4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4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4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4" t="s">
        <v>36</v>
      </c>
      <c r="B248" s="20" t="s">
        <v>340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4" t="s">
        <v>5</v>
      </c>
      <c r="B249" s="20" t="s">
        <v>68</v>
      </c>
      <c r="C249" s="21">
        <v>850</v>
      </c>
      <c r="D249" s="23" t="s">
        <v>329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4" t="s">
        <v>164</v>
      </c>
      <c r="B251" s="20" t="s">
        <v>69</v>
      </c>
      <c r="C251" s="23" t="s">
        <v>70</v>
      </c>
      <c r="D251" s="23" t="s">
        <v>330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4" t="s">
        <v>165</v>
      </c>
      <c r="B252" s="112" t="s">
        <v>71</v>
      </c>
      <c r="C252" s="50">
        <v>852</v>
      </c>
      <c r="D252" s="23" t="s">
        <v>330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4" t="s">
        <v>118</v>
      </c>
      <c r="B253" s="117">
        <v>2330</v>
      </c>
      <c r="C253" s="117">
        <v>853</v>
      </c>
      <c r="D253" s="20" t="s">
        <v>343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4" t="s">
        <v>345</v>
      </c>
      <c r="B254" s="188">
        <v>2340</v>
      </c>
      <c r="C254" s="189">
        <v>853</v>
      </c>
      <c r="D254" s="20" t="s">
        <v>344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4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4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4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4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4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4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5">
        <f>G264+G265+G266+G267</f>
        <v>1790029.48</v>
      </c>
      <c r="H262" s="144">
        <f>H264+H265+H266+H267</f>
        <v>1516920</v>
      </c>
      <c r="I262" s="144">
        <f>I264+I265+I266+I267</f>
        <v>1516920</v>
      </c>
      <c r="J262" s="144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4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4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4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1790029.48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5" t="s">
        <v>175</v>
      </c>
      <c r="B269" s="48">
        <v>2641</v>
      </c>
      <c r="C269" s="42" t="s">
        <v>90</v>
      </c>
      <c r="D269" s="42" t="s">
        <v>312</v>
      </c>
      <c r="E269" s="42"/>
      <c r="F269" s="42" t="s">
        <v>308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5" t="s">
        <v>313</v>
      </c>
      <c r="B270" s="93">
        <v>2642</v>
      </c>
      <c r="C270" s="42" t="s">
        <v>90</v>
      </c>
      <c r="D270" s="42" t="s">
        <v>314</v>
      </c>
      <c r="E270" s="42"/>
      <c r="F270" s="42" t="s">
        <v>308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5" t="s">
        <v>176</v>
      </c>
      <c r="B271" s="41" t="s">
        <v>120</v>
      </c>
      <c r="C271" s="42" t="s">
        <v>90</v>
      </c>
      <c r="D271" s="42" t="s">
        <v>315</v>
      </c>
      <c r="E271" s="42"/>
      <c r="F271" s="42" t="s">
        <v>308</v>
      </c>
      <c r="G271" s="87">
        <v>50000</v>
      </c>
      <c r="H271" s="64">
        <v>150000</v>
      </c>
      <c r="I271" s="64">
        <v>150000</v>
      </c>
      <c r="J271" s="25"/>
    </row>
    <row r="272" spans="1:10" ht="15.75" hidden="1">
      <c r="A272" s="115"/>
      <c r="B272" s="93"/>
      <c r="C272" s="42" t="s">
        <v>90</v>
      </c>
      <c r="D272" s="42"/>
      <c r="E272" s="42"/>
      <c r="F272" s="42" t="s">
        <v>308</v>
      </c>
      <c r="G272" s="87"/>
      <c r="H272" s="64"/>
      <c r="I272" s="64"/>
      <c r="J272" s="25"/>
    </row>
    <row r="273" spans="1:10" ht="15.75">
      <c r="A273" s="115" t="s">
        <v>316</v>
      </c>
      <c r="B273" s="94" t="s">
        <v>121</v>
      </c>
      <c r="C273" s="56" t="s">
        <v>90</v>
      </c>
      <c r="D273" s="56" t="s">
        <v>317</v>
      </c>
      <c r="E273" s="56"/>
      <c r="F273" s="42" t="s">
        <v>308</v>
      </c>
      <c r="G273" s="87">
        <v>175000</v>
      </c>
      <c r="H273" s="64">
        <f>102000-80</f>
        <v>101920</v>
      </c>
      <c r="I273" s="64">
        <v>101920</v>
      </c>
      <c r="J273" s="25"/>
    </row>
    <row r="274" spans="1:10" ht="15.75">
      <c r="A274" s="115" t="s">
        <v>318</v>
      </c>
      <c r="B274" s="41" t="s">
        <v>122</v>
      </c>
      <c r="C274" s="42" t="s">
        <v>90</v>
      </c>
      <c r="D274" s="42" t="s">
        <v>319</v>
      </c>
      <c r="E274" s="42"/>
      <c r="F274" s="42" t="s">
        <v>308</v>
      </c>
      <c r="G274" s="87">
        <v>325000</v>
      </c>
      <c r="H274" s="64">
        <v>200000</v>
      </c>
      <c r="I274" s="64">
        <v>200000</v>
      </c>
      <c r="J274" s="25"/>
    </row>
    <row r="275" spans="1:10" ht="15.75">
      <c r="A275" s="115" t="s">
        <v>179</v>
      </c>
      <c r="B275" s="41" t="s">
        <v>123</v>
      </c>
      <c r="C275" s="42" t="s">
        <v>90</v>
      </c>
      <c r="D275" s="42" t="s">
        <v>331</v>
      </c>
      <c r="E275" s="42"/>
      <c r="F275" s="42" t="s">
        <v>308</v>
      </c>
      <c r="G275" s="87">
        <v>15000</v>
      </c>
      <c r="H275" s="64"/>
      <c r="I275" s="64"/>
      <c r="J275" s="25"/>
    </row>
    <row r="276" spans="1:10" ht="15.75" hidden="1">
      <c r="A276" s="116" t="s">
        <v>320</v>
      </c>
      <c r="B276" s="41"/>
      <c r="C276" s="42" t="s">
        <v>90</v>
      </c>
      <c r="D276" s="42" t="s">
        <v>111</v>
      </c>
      <c r="E276" s="42"/>
      <c r="F276" s="42" t="s">
        <v>308</v>
      </c>
      <c r="G276" s="87"/>
      <c r="H276" s="64"/>
      <c r="I276" s="64"/>
      <c r="J276" s="25"/>
    </row>
    <row r="277" spans="1:10" ht="15.75">
      <c r="A277" s="116" t="s">
        <v>321</v>
      </c>
      <c r="B277" s="41" t="s">
        <v>335</v>
      </c>
      <c r="C277" s="42" t="s">
        <v>90</v>
      </c>
      <c r="D277" s="42" t="s">
        <v>112</v>
      </c>
      <c r="E277" s="42"/>
      <c r="F277" s="42" t="s">
        <v>308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5" t="s">
        <v>183</v>
      </c>
      <c r="B278" s="41" t="s">
        <v>336</v>
      </c>
      <c r="C278" s="42" t="s">
        <v>90</v>
      </c>
      <c r="D278" s="42" t="s">
        <v>65</v>
      </c>
      <c r="E278" s="42"/>
      <c r="F278" s="42" t="s">
        <v>308</v>
      </c>
      <c r="G278" s="64">
        <f>SUM(G280:G288)</f>
        <v>889484.13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5" t="s">
        <v>185</v>
      </c>
      <c r="B280" s="41"/>
      <c r="C280" s="42" t="s">
        <v>90</v>
      </c>
      <c r="D280" s="42" t="s">
        <v>322</v>
      </c>
      <c r="E280" s="42"/>
      <c r="F280" s="42" t="s">
        <v>308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5" t="s">
        <v>184</v>
      </c>
      <c r="B281" s="41"/>
      <c r="C281" s="42" t="s">
        <v>90</v>
      </c>
      <c r="D281" s="42" t="s">
        <v>323</v>
      </c>
      <c r="E281" s="42"/>
      <c r="F281" s="42" t="s">
        <v>308</v>
      </c>
      <c r="G281" s="87">
        <v>158000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308</v>
      </c>
      <c r="G282" s="87"/>
      <c r="H282" s="64"/>
      <c r="I282" s="64"/>
      <c r="J282" s="25"/>
    </row>
    <row r="283" spans="1:10" ht="15.75">
      <c r="A283" s="115" t="s">
        <v>186</v>
      </c>
      <c r="B283" s="41"/>
      <c r="C283" s="42" t="s">
        <v>90</v>
      </c>
      <c r="D283" s="42" t="s">
        <v>324</v>
      </c>
      <c r="E283" s="42"/>
      <c r="F283" s="42" t="s">
        <v>308</v>
      </c>
      <c r="G283" s="87">
        <v>412000</v>
      </c>
      <c r="H283" s="64">
        <v>650000</v>
      </c>
      <c r="I283" s="64">
        <v>650000</v>
      </c>
      <c r="J283" s="25"/>
    </row>
    <row r="284" spans="1:10" ht="15.75">
      <c r="A284" s="115" t="s">
        <v>182</v>
      </c>
      <c r="B284" s="41"/>
      <c r="C284" s="42" t="s">
        <v>90</v>
      </c>
      <c r="D284" s="42" t="s">
        <v>325</v>
      </c>
      <c r="E284" s="42"/>
      <c r="F284" s="42" t="s">
        <v>308</v>
      </c>
      <c r="G284" s="87">
        <v>50000</v>
      </c>
      <c r="H284" s="64"/>
      <c r="I284" s="64"/>
      <c r="J284" s="25"/>
    </row>
    <row r="285" spans="1:10" ht="15.75">
      <c r="A285" s="115" t="s">
        <v>181</v>
      </c>
      <c r="B285" s="41"/>
      <c r="C285" s="42" t="s">
        <v>90</v>
      </c>
      <c r="D285" s="42" t="s">
        <v>326</v>
      </c>
      <c r="E285" s="42"/>
      <c r="F285" s="42" t="s">
        <v>308</v>
      </c>
      <c r="G285" s="87"/>
      <c r="H285" s="64"/>
      <c r="I285" s="64"/>
      <c r="J285" s="25"/>
    </row>
    <row r="286" spans="1:10" ht="15.75">
      <c r="A286" s="115" t="s">
        <v>187</v>
      </c>
      <c r="B286" s="41"/>
      <c r="C286" s="42" t="s">
        <v>90</v>
      </c>
      <c r="D286" s="42" t="s">
        <v>327</v>
      </c>
      <c r="E286" s="42"/>
      <c r="F286" s="42" t="s">
        <v>308</v>
      </c>
      <c r="G286" s="87">
        <v>254484.13</v>
      </c>
      <c r="H286" s="64">
        <v>150000</v>
      </c>
      <c r="I286" s="64">
        <v>150000</v>
      </c>
      <c r="J286" s="25"/>
    </row>
    <row r="287" spans="1:10" ht="15.75">
      <c r="A287" s="115" t="s">
        <v>188</v>
      </c>
      <c r="B287" s="41"/>
      <c r="C287" s="42" t="s">
        <v>90</v>
      </c>
      <c r="D287" s="42" t="s">
        <v>328</v>
      </c>
      <c r="E287" s="44"/>
      <c r="F287" s="42" t="s">
        <v>308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5" t="s">
        <v>353</v>
      </c>
      <c r="B288" s="41"/>
      <c r="C288" s="42" t="s">
        <v>90</v>
      </c>
      <c r="D288" s="42" t="s">
        <v>352</v>
      </c>
      <c r="E288" s="44"/>
      <c r="F288" s="42" t="s">
        <v>308</v>
      </c>
      <c r="G288" s="87"/>
      <c r="H288" s="64"/>
      <c r="I288" s="64"/>
      <c r="J288" s="25"/>
    </row>
    <row r="289" spans="1:10" ht="18" customHeight="1">
      <c r="A289" s="116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4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4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3" t="s">
        <v>201</v>
      </c>
      <c r="B293" s="129"/>
      <c r="C293" s="125"/>
      <c r="D293" s="130"/>
      <c r="E293" s="130"/>
      <c r="F293" s="126"/>
      <c r="G293" s="131"/>
      <c r="H293" s="131"/>
      <c r="I293" s="131"/>
      <c r="J293" s="128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4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4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5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4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4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4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4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4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4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4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4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4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4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4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4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4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4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4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4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4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4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4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4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4" t="s">
        <v>118</v>
      </c>
      <c r="B324" s="117">
        <v>2330</v>
      </c>
      <c r="C324" s="117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4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4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4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4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4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4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8"/>
      <c r="H332" s="118"/>
      <c r="I332" s="118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4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4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4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5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5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5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5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5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5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5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6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6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5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5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5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5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5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5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5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5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6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4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4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3" t="s">
        <v>219</v>
      </c>
      <c r="B362" s="129"/>
      <c r="C362" s="125"/>
      <c r="D362" s="130"/>
      <c r="E362" s="130"/>
      <c r="F362" s="126"/>
      <c r="G362" s="131"/>
      <c r="H362" s="131"/>
      <c r="I362" s="131"/>
      <c r="J362" s="128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4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4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5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4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4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4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4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4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4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4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4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4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4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4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4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4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4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4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4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4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4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4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4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4" t="s">
        <v>118</v>
      </c>
      <c r="B393" s="117">
        <v>2330</v>
      </c>
      <c r="C393" s="117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4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4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4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4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4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4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8"/>
      <c r="H401" s="118"/>
      <c r="I401" s="118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4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4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4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5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5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5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5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5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5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5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6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6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5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5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5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5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5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5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5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5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6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4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4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3" t="s">
        <v>220</v>
      </c>
      <c r="B431" s="129"/>
      <c r="C431" s="125"/>
      <c r="D431" s="130"/>
      <c r="E431" s="130"/>
      <c r="F431" s="126"/>
      <c r="G431" s="127">
        <f>G433+G449+G459+G465+G470+G472</f>
        <v>5002776.57</v>
      </c>
      <c r="H431" s="127">
        <f>H433+H449+H459+H465+H470+H472</f>
        <v>2500000</v>
      </c>
      <c r="I431" s="127">
        <f>I433+I449+I459+I465+I470+I472</f>
        <v>2500000</v>
      </c>
      <c r="J431" s="128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4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4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5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4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4" t="s">
        <v>332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4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4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4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4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4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4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4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4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4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4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4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4" t="s">
        <v>339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4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4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4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4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4" t="s">
        <v>36</v>
      </c>
      <c r="B458" s="20" t="s">
        <v>340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4" t="s">
        <v>5</v>
      </c>
      <c r="B459" s="20" t="s">
        <v>68</v>
      </c>
      <c r="C459" s="21">
        <v>850</v>
      </c>
      <c r="D459" s="23" t="s">
        <v>329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4" t="s">
        <v>164</v>
      </c>
      <c r="B461" s="20" t="s">
        <v>69</v>
      </c>
      <c r="C461" s="23" t="s">
        <v>70</v>
      </c>
      <c r="D461" s="23" t="s">
        <v>330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4" t="s">
        <v>165</v>
      </c>
      <c r="B462" s="112" t="s">
        <v>71</v>
      </c>
      <c r="C462" s="50">
        <v>852</v>
      </c>
      <c r="D462" s="23" t="s">
        <v>330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4" t="s">
        <v>118</v>
      </c>
      <c r="B463" s="117">
        <v>2330</v>
      </c>
      <c r="C463" s="117">
        <v>853</v>
      </c>
      <c r="D463" s="20" t="s">
        <v>343</v>
      </c>
      <c r="E463" s="23"/>
      <c r="F463" s="3"/>
      <c r="G463" s="64"/>
      <c r="H463" s="64"/>
      <c r="I463" s="64"/>
      <c r="J463" s="32"/>
    </row>
    <row r="464" spans="1:10" ht="15.75">
      <c r="A464" s="114" t="s">
        <v>345</v>
      </c>
      <c r="B464" s="188">
        <v>2340</v>
      </c>
      <c r="C464" s="189">
        <v>853</v>
      </c>
      <c r="D464" s="20" t="s">
        <v>344</v>
      </c>
      <c r="E464" s="23"/>
      <c r="F464" s="3"/>
      <c r="G464" s="64"/>
      <c r="H464" s="64"/>
      <c r="I464" s="64"/>
      <c r="J464" s="32"/>
    </row>
    <row r="465" spans="1:10" ht="23.25" customHeight="1">
      <c r="A465" s="114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4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4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4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4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4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3"/>
      <c r="E472" s="60"/>
      <c r="F472" s="62"/>
      <c r="G472" s="147">
        <f>G474+G475+G476+G477</f>
        <v>565976.5700000001</v>
      </c>
      <c r="H472" s="147">
        <f>H474+H475+H476+H477</f>
        <v>416080</v>
      </c>
      <c r="I472" s="147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4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4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4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5" t="s">
        <v>175</v>
      </c>
      <c r="B479" s="48">
        <v>2641</v>
      </c>
      <c r="C479" s="42" t="s">
        <v>90</v>
      </c>
      <c r="D479" s="42" t="s">
        <v>312</v>
      </c>
      <c r="E479" s="42"/>
      <c r="F479" s="42" t="s">
        <v>308</v>
      </c>
      <c r="G479" s="64"/>
      <c r="H479" s="64"/>
      <c r="I479" s="64"/>
      <c r="J479" s="25"/>
    </row>
    <row r="480" spans="1:10" ht="15.75">
      <c r="A480" s="115" t="s">
        <v>313</v>
      </c>
      <c r="B480" s="93">
        <v>2642</v>
      </c>
      <c r="C480" s="42" t="s">
        <v>90</v>
      </c>
      <c r="D480" s="42" t="s">
        <v>314</v>
      </c>
      <c r="E480" s="42"/>
      <c r="F480" s="42" t="s">
        <v>308</v>
      </c>
      <c r="G480" s="64"/>
      <c r="H480" s="64"/>
      <c r="I480" s="64"/>
      <c r="J480" s="25"/>
    </row>
    <row r="481" spans="1:10" ht="15.75">
      <c r="A481" s="115" t="s">
        <v>176</v>
      </c>
      <c r="B481" s="41" t="s">
        <v>120</v>
      </c>
      <c r="C481" s="42" t="s">
        <v>90</v>
      </c>
      <c r="D481" s="42" t="s">
        <v>315</v>
      </c>
      <c r="E481" s="42"/>
      <c r="F481" s="42" t="s">
        <v>308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5"/>
      <c r="B482" s="93"/>
      <c r="C482" s="42" t="s">
        <v>90</v>
      </c>
      <c r="D482" s="42" t="s">
        <v>342</v>
      </c>
      <c r="E482" s="42"/>
      <c r="F482" s="42" t="s">
        <v>308</v>
      </c>
      <c r="G482" s="64"/>
      <c r="H482" s="64"/>
      <c r="I482" s="64"/>
      <c r="J482" s="25"/>
    </row>
    <row r="483" spans="1:10" ht="15.75">
      <c r="A483" s="115" t="s">
        <v>316</v>
      </c>
      <c r="B483" s="94" t="s">
        <v>121</v>
      </c>
      <c r="C483" s="56" t="s">
        <v>90</v>
      </c>
      <c r="D483" s="56" t="s">
        <v>317</v>
      </c>
      <c r="E483" s="56"/>
      <c r="F483" s="42" t="s">
        <v>308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5" t="s">
        <v>178</v>
      </c>
      <c r="B484" s="41" t="s">
        <v>122</v>
      </c>
      <c r="C484" s="42" t="s">
        <v>90</v>
      </c>
      <c r="D484" s="42" t="s">
        <v>319</v>
      </c>
      <c r="E484" s="42"/>
      <c r="F484" s="42" t="s">
        <v>308</v>
      </c>
      <c r="G484" s="64">
        <f>150000+50000</f>
        <v>200000</v>
      </c>
      <c r="H484" s="64">
        <v>100000</v>
      </c>
      <c r="I484" s="64">
        <v>100000</v>
      </c>
      <c r="J484" s="25"/>
    </row>
    <row r="485" spans="1:10" ht="15.75">
      <c r="A485" s="115" t="s">
        <v>179</v>
      </c>
      <c r="B485" s="41" t="s">
        <v>123</v>
      </c>
      <c r="C485" s="42" t="s">
        <v>90</v>
      </c>
      <c r="D485" s="42" t="s">
        <v>331</v>
      </c>
      <c r="E485" s="42"/>
      <c r="F485" s="42" t="s">
        <v>308</v>
      </c>
      <c r="G485" s="64"/>
      <c r="H485" s="64"/>
      <c r="I485" s="64"/>
      <c r="J485" s="25"/>
    </row>
    <row r="486" spans="1:10" ht="15.75" hidden="1">
      <c r="A486" s="116" t="s">
        <v>320</v>
      </c>
      <c r="B486" s="41"/>
      <c r="C486" s="42" t="s">
        <v>90</v>
      </c>
      <c r="D486" s="42" t="s">
        <v>111</v>
      </c>
      <c r="E486" s="42"/>
      <c r="F486" s="42" t="s">
        <v>308</v>
      </c>
      <c r="G486" s="64"/>
      <c r="H486" s="64"/>
      <c r="I486" s="64"/>
      <c r="J486" s="25"/>
    </row>
    <row r="487" spans="1:10" ht="15.75">
      <c r="A487" s="116" t="s">
        <v>321</v>
      </c>
      <c r="B487" s="41" t="s">
        <v>335</v>
      </c>
      <c r="C487" s="42" t="s">
        <v>90</v>
      </c>
      <c r="D487" s="42" t="s">
        <v>112</v>
      </c>
      <c r="E487" s="42"/>
      <c r="F487" s="42" t="s">
        <v>308</v>
      </c>
      <c r="G487" s="64">
        <v>9380</v>
      </c>
      <c r="H487" s="64"/>
      <c r="I487" s="64"/>
      <c r="J487" s="25"/>
    </row>
    <row r="488" spans="1:10" ht="15.75">
      <c r="A488" s="115" t="s">
        <v>183</v>
      </c>
      <c r="B488" s="41" t="s">
        <v>336</v>
      </c>
      <c r="C488" s="42" t="s">
        <v>90</v>
      </c>
      <c r="D488" s="42" t="s">
        <v>65</v>
      </c>
      <c r="E488" s="42"/>
      <c r="F488" s="42" t="s">
        <v>308</v>
      </c>
      <c r="G488" s="64">
        <f>SUM(G490:G498)</f>
        <v>256596.57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5" t="s">
        <v>185</v>
      </c>
      <c r="B490" s="41"/>
      <c r="C490" s="42" t="s">
        <v>90</v>
      </c>
      <c r="D490" s="42" t="s">
        <v>322</v>
      </c>
      <c r="E490" s="42"/>
      <c r="F490" s="42" t="s">
        <v>308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5" t="s">
        <v>184</v>
      </c>
      <c r="B491" s="41"/>
      <c r="C491" s="42" t="s">
        <v>90</v>
      </c>
      <c r="D491" s="42" t="s">
        <v>323</v>
      </c>
      <c r="E491" s="42"/>
      <c r="F491" s="42" t="s">
        <v>308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308</v>
      </c>
      <c r="G492" s="64"/>
      <c r="H492" s="64"/>
      <c r="I492" s="64"/>
      <c r="J492" s="25"/>
    </row>
    <row r="493" spans="1:10" ht="15.75">
      <c r="A493" s="115" t="s">
        <v>186</v>
      </c>
      <c r="B493" s="41"/>
      <c r="C493" s="42" t="s">
        <v>90</v>
      </c>
      <c r="D493" s="42" t="s">
        <v>324</v>
      </c>
      <c r="E493" s="42"/>
      <c r="F493" s="42" t="s">
        <v>308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5" t="s">
        <v>182</v>
      </c>
      <c r="B494" s="41"/>
      <c r="C494" s="42" t="s">
        <v>90</v>
      </c>
      <c r="D494" s="42" t="s">
        <v>325</v>
      </c>
      <c r="E494" s="42"/>
      <c r="F494" s="42" t="s">
        <v>308</v>
      </c>
      <c r="G494" s="64"/>
      <c r="H494" s="64"/>
      <c r="I494" s="64"/>
      <c r="J494" s="25"/>
    </row>
    <row r="495" spans="1:10" ht="15.75">
      <c r="A495" s="115" t="s">
        <v>181</v>
      </c>
      <c r="B495" s="41"/>
      <c r="C495" s="42" t="s">
        <v>90</v>
      </c>
      <c r="D495" s="42" t="s">
        <v>326</v>
      </c>
      <c r="E495" s="42"/>
      <c r="F495" s="42" t="s">
        <v>308</v>
      </c>
      <c r="G495" s="64"/>
      <c r="H495" s="64"/>
      <c r="I495" s="64"/>
      <c r="J495" s="25"/>
    </row>
    <row r="496" spans="1:10" ht="15.75">
      <c r="A496" s="115" t="s">
        <v>187</v>
      </c>
      <c r="B496" s="41"/>
      <c r="C496" s="42" t="s">
        <v>90</v>
      </c>
      <c r="D496" s="42" t="s">
        <v>327</v>
      </c>
      <c r="E496" s="42"/>
      <c r="F496" s="42" t="s">
        <v>308</v>
      </c>
      <c r="G496" s="64">
        <f>95976.57-9380-50000</f>
        <v>36596.57000000001</v>
      </c>
      <c r="H496" s="64">
        <v>56080</v>
      </c>
      <c r="I496" s="64">
        <v>56080</v>
      </c>
      <c r="J496" s="25"/>
    </row>
    <row r="497" spans="1:10" ht="15.75">
      <c r="A497" s="115" t="s">
        <v>188</v>
      </c>
      <c r="B497" s="41"/>
      <c r="C497" s="42" t="s">
        <v>90</v>
      </c>
      <c r="D497" s="42" t="s">
        <v>328</v>
      </c>
      <c r="E497" s="44"/>
      <c r="F497" s="42" t="s">
        <v>308</v>
      </c>
      <c r="G497" s="64"/>
      <c r="H497" s="64"/>
      <c r="I497" s="64"/>
      <c r="J497" s="25"/>
    </row>
    <row r="498" spans="1:10" ht="31.5">
      <c r="A498" s="115" t="s">
        <v>353</v>
      </c>
      <c r="B498" s="41"/>
      <c r="C498" s="42" t="s">
        <v>90</v>
      </c>
      <c r="D498" s="42" t="s">
        <v>352</v>
      </c>
      <c r="E498" s="44"/>
      <c r="F498" s="42" t="s">
        <v>308</v>
      </c>
      <c r="G498" s="64"/>
      <c r="H498" s="64"/>
      <c r="I498" s="64"/>
      <c r="J498" s="25"/>
    </row>
    <row r="499" spans="1:10" ht="18" customHeight="1">
      <c r="A499" s="116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4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4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>
      <c r="A503" s="216" t="s">
        <v>360</v>
      </c>
      <c r="B503" s="202" t="s">
        <v>43</v>
      </c>
      <c r="C503" s="203" t="s">
        <v>45</v>
      </c>
      <c r="D503" s="204"/>
      <c r="E503" s="204"/>
      <c r="F503" s="204"/>
      <c r="G503" s="205">
        <f>G505+G521+G531+G537+G542+G544</f>
        <v>596752.17</v>
      </c>
      <c r="H503" s="205">
        <f>H505+H521+H531+H537+H542+H544</f>
        <v>0</v>
      </c>
      <c r="I503" s="205">
        <f>I505+I521+I531+I537+I542+I544</f>
        <v>0</v>
      </c>
      <c r="J503" s="206"/>
    </row>
    <row r="504" spans="1:10" s="24" customFormat="1" ht="20.25" customHeight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>
      <c r="A505" s="114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596752.17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>
      <c r="A507" s="114" t="s">
        <v>153</v>
      </c>
      <c r="B507" s="20" t="s">
        <v>46</v>
      </c>
      <c r="C507" s="21">
        <v>111</v>
      </c>
      <c r="D507" s="28">
        <v>211</v>
      </c>
      <c r="E507" s="23" t="s">
        <v>305</v>
      </c>
      <c r="F507" s="3"/>
      <c r="G507" s="64">
        <v>458335</v>
      </c>
      <c r="H507" s="64"/>
      <c r="I507" s="64"/>
      <c r="J507" s="32" t="s">
        <v>45</v>
      </c>
    </row>
    <row r="508" spans="1:10" ht="20.25" customHeight="1">
      <c r="A508" s="115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>
      <c r="A509" s="114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>
      <c r="A510" s="114" t="s">
        <v>332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>
      <c r="A511" s="114" t="s">
        <v>156</v>
      </c>
      <c r="B511" s="20" t="s">
        <v>49</v>
      </c>
      <c r="C511" s="21">
        <v>119</v>
      </c>
      <c r="D511" s="28">
        <v>213</v>
      </c>
      <c r="E511" s="23" t="s">
        <v>305</v>
      </c>
      <c r="F511" s="3"/>
      <c r="G511" s="64">
        <v>138417.17</v>
      </c>
      <c r="H511" s="64"/>
      <c r="I511" s="64"/>
      <c r="J511" s="32" t="s">
        <v>45</v>
      </c>
    </row>
    <row r="512" spans="1:10" ht="15.75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>
      <c r="A513" s="114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>
      <c r="A514" s="114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>
      <c r="A515" s="114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>
      <c r="A516" s="114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>
      <c r="A517" s="114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4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4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>
      <c r="A521" s="114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4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4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4" t="s">
        <v>339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4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4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4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4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4" t="s">
        <v>36</v>
      </c>
      <c r="B530" s="20" t="s">
        <v>340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>
      <c r="A531" s="114" t="s">
        <v>5</v>
      </c>
      <c r="B531" s="20" t="s">
        <v>68</v>
      </c>
      <c r="C531" s="21">
        <v>850</v>
      </c>
      <c r="D531" s="23" t="s">
        <v>329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4" t="s">
        <v>164</v>
      </c>
      <c r="B533" s="20" t="s">
        <v>69</v>
      </c>
      <c r="C533" s="23" t="s">
        <v>70</v>
      </c>
      <c r="D533" s="23" t="s">
        <v>330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4" t="s">
        <v>165</v>
      </c>
      <c r="B534" s="112" t="s">
        <v>71</v>
      </c>
      <c r="C534" s="50">
        <v>852</v>
      </c>
      <c r="D534" s="23" t="s">
        <v>330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4" t="s">
        <v>118</v>
      </c>
      <c r="B535" s="117">
        <v>2330</v>
      </c>
      <c r="C535" s="117">
        <v>853</v>
      </c>
      <c r="D535" s="20" t="s">
        <v>343</v>
      </c>
      <c r="E535" s="23"/>
      <c r="F535" s="3"/>
      <c r="G535" s="64"/>
      <c r="H535" s="64"/>
      <c r="I535" s="64"/>
      <c r="J535" s="32"/>
    </row>
    <row r="536" spans="1:10" ht="15.75" hidden="1">
      <c r="A536" s="114" t="s">
        <v>345</v>
      </c>
      <c r="B536" s="188">
        <v>2340</v>
      </c>
      <c r="C536" s="189">
        <v>853</v>
      </c>
      <c r="D536" s="20" t="s">
        <v>344</v>
      </c>
      <c r="E536" s="23"/>
      <c r="F536" s="3"/>
      <c r="G536" s="64"/>
      <c r="H536" s="64"/>
      <c r="I536" s="64"/>
      <c r="J536" s="32"/>
    </row>
    <row r="537" spans="1:10" ht="23.25" customHeight="1">
      <c r="A537" s="114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4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4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4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>
      <c r="A542" s="114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4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>
      <c r="A544" s="80" t="s">
        <v>6</v>
      </c>
      <c r="B544" s="112" t="s">
        <v>80</v>
      </c>
      <c r="C544" s="59" t="s">
        <v>45</v>
      </c>
      <c r="D544" s="145"/>
      <c r="E544" s="145"/>
      <c r="F544" s="146"/>
      <c r="G544" s="147">
        <f>G546+G547+G548+G549</f>
        <v>0</v>
      </c>
      <c r="H544" s="147">
        <f>H546+H547+H548+H549</f>
        <v>0</v>
      </c>
      <c r="I544" s="147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4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4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4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5" t="s">
        <v>175</v>
      </c>
      <c r="B551" s="48">
        <v>2641</v>
      </c>
      <c r="C551" s="42" t="s">
        <v>90</v>
      </c>
      <c r="D551" s="42" t="s">
        <v>312</v>
      </c>
      <c r="E551" s="42"/>
      <c r="F551" s="42" t="s">
        <v>308</v>
      </c>
      <c r="G551" s="64"/>
      <c r="H551" s="64"/>
      <c r="I551" s="64"/>
      <c r="J551" s="25"/>
    </row>
    <row r="552" spans="1:10" ht="15.75" hidden="1">
      <c r="A552" s="115" t="s">
        <v>313</v>
      </c>
      <c r="B552" s="93">
        <v>2642</v>
      </c>
      <c r="C552" s="42" t="s">
        <v>90</v>
      </c>
      <c r="D552" s="42" t="s">
        <v>314</v>
      </c>
      <c r="E552" s="42"/>
      <c r="F552" s="42" t="s">
        <v>308</v>
      </c>
      <c r="G552" s="64"/>
      <c r="H552" s="64"/>
      <c r="I552" s="64"/>
      <c r="J552" s="25"/>
    </row>
    <row r="553" spans="1:10" ht="15.75" hidden="1">
      <c r="A553" s="115" t="s">
        <v>176</v>
      </c>
      <c r="B553" s="41" t="s">
        <v>120</v>
      </c>
      <c r="C553" s="42" t="s">
        <v>90</v>
      </c>
      <c r="D553" s="42" t="s">
        <v>315</v>
      </c>
      <c r="E553" s="42"/>
      <c r="F553" s="42" t="s">
        <v>308</v>
      </c>
      <c r="G553" s="64"/>
      <c r="H553" s="64"/>
      <c r="I553" s="64"/>
      <c r="J553" s="25"/>
    </row>
    <row r="554" spans="1:10" ht="15.75" hidden="1">
      <c r="A554" s="115"/>
      <c r="B554" s="93"/>
      <c r="C554" s="42" t="s">
        <v>90</v>
      </c>
      <c r="D554" s="42"/>
      <c r="E554" s="42"/>
      <c r="F554" s="42" t="s">
        <v>308</v>
      </c>
      <c r="G554" s="64"/>
      <c r="H554" s="64"/>
      <c r="I554" s="64"/>
      <c r="J554" s="25"/>
    </row>
    <row r="555" spans="1:10" ht="15.75" hidden="1">
      <c r="A555" s="115" t="s">
        <v>316</v>
      </c>
      <c r="B555" s="94" t="s">
        <v>121</v>
      </c>
      <c r="C555" s="56" t="s">
        <v>90</v>
      </c>
      <c r="D555" s="56" t="s">
        <v>317</v>
      </c>
      <c r="E555" s="56"/>
      <c r="F555" s="42" t="s">
        <v>308</v>
      </c>
      <c r="G555" s="64"/>
      <c r="H555" s="64"/>
      <c r="I555" s="64"/>
      <c r="J555" s="25"/>
    </row>
    <row r="556" spans="1:10" ht="15.75" hidden="1">
      <c r="A556" s="115" t="s">
        <v>178</v>
      </c>
      <c r="B556" s="41" t="s">
        <v>122</v>
      </c>
      <c r="C556" s="42" t="s">
        <v>90</v>
      </c>
      <c r="D556" s="42" t="s">
        <v>319</v>
      </c>
      <c r="E556" s="42"/>
      <c r="F556" s="42" t="s">
        <v>308</v>
      </c>
      <c r="G556" s="64"/>
      <c r="H556" s="64"/>
      <c r="I556" s="64"/>
      <c r="J556" s="25"/>
    </row>
    <row r="557" spans="1:10" ht="15.75" hidden="1">
      <c r="A557" s="115" t="s">
        <v>179</v>
      </c>
      <c r="B557" s="41" t="s">
        <v>123</v>
      </c>
      <c r="C557" s="42" t="s">
        <v>90</v>
      </c>
      <c r="D557" s="42" t="s">
        <v>331</v>
      </c>
      <c r="E557" s="42"/>
      <c r="F557" s="42" t="s">
        <v>308</v>
      </c>
      <c r="G557" s="64"/>
      <c r="H557" s="64"/>
      <c r="I557" s="64"/>
      <c r="J557" s="25"/>
    </row>
    <row r="558" spans="1:10" ht="15.75" hidden="1">
      <c r="A558" s="116" t="s">
        <v>320</v>
      </c>
      <c r="B558" s="41"/>
      <c r="C558" s="42" t="s">
        <v>90</v>
      </c>
      <c r="D558" s="42" t="s">
        <v>111</v>
      </c>
      <c r="E558" s="42"/>
      <c r="F558" s="42" t="s">
        <v>308</v>
      </c>
      <c r="G558" s="64"/>
      <c r="H558" s="64"/>
      <c r="I558" s="64"/>
      <c r="J558" s="25"/>
    </row>
    <row r="559" spans="1:10" ht="15.75" hidden="1">
      <c r="A559" s="116" t="s">
        <v>321</v>
      </c>
      <c r="B559" s="41" t="s">
        <v>335</v>
      </c>
      <c r="C559" s="42" t="s">
        <v>90</v>
      </c>
      <c r="D559" s="42" t="s">
        <v>112</v>
      </c>
      <c r="E559" s="42"/>
      <c r="F559" s="42" t="s">
        <v>308</v>
      </c>
      <c r="G559" s="64"/>
      <c r="H559" s="64"/>
      <c r="I559" s="64"/>
      <c r="J559" s="25"/>
    </row>
    <row r="560" spans="1:10" ht="15.75" hidden="1">
      <c r="A560" s="115" t="s">
        <v>183</v>
      </c>
      <c r="B560" s="41" t="s">
        <v>336</v>
      </c>
      <c r="C560" s="42" t="s">
        <v>90</v>
      </c>
      <c r="D560" s="42" t="s">
        <v>65</v>
      </c>
      <c r="E560" s="42"/>
      <c r="F560" s="42" t="s">
        <v>308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5" t="s">
        <v>185</v>
      </c>
      <c r="B562" s="41"/>
      <c r="C562" s="42" t="s">
        <v>90</v>
      </c>
      <c r="D562" s="42" t="s">
        <v>322</v>
      </c>
      <c r="E562" s="42"/>
      <c r="F562" s="42" t="s">
        <v>308</v>
      </c>
      <c r="G562" s="64"/>
      <c r="H562" s="64"/>
      <c r="I562" s="64"/>
      <c r="J562" s="25"/>
    </row>
    <row r="563" spans="1:10" ht="15.75" hidden="1">
      <c r="A563" s="115" t="s">
        <v>184</v>
      </c>
      <c r="B563" s="41"/>
      <c r="C563" s="42" t="s">
        <v>90</v>
      </c>
      <c r="D563" s="42" t="s">
        <v>323</v>
      </c>
      <c r="E563" s="42"/>
      <c r="F563" s="42" t="s">
        <v>308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308</v>
      </c>
      <c r="G564" s="64"/>
      <c r="H564" s="64"/>
      <c r="I564" s="64"/>
      <c r="J564" s="25"/>
    </row>
    <row r="565" spans="1:10" ht="15.75" hidden="1">
      <c r="A565" s="115" t="s">
        <v>186</v>
      </c>
      <c r="B565" s="41"/>
      <c r="C565" s="42" t="s">
        <v>90</v>
      </c>
      <c r="D565" s="42" t="s">
        <v>324</v>
      </c>
      <c r="E565" s="42"/>
      <c r="F565" s="42" t="s">
        <v>308</v>
      </c>
      <c r="G565" s="64"/>
      <c r="H565" s="64"/>
      <c r="I565" s="64"/>
      <c r="J565" s="25"/>
    </row>
    <row r="566" spans="1:10" ht="15.75" hidden="1">
      <c r="A566" s="115" t="s">
        <v>182</v>
      </c>
      <c r="B566" s="41"/>
      <c r="C566" s="42" t="s">
        <v>90</v>
      </c>
      <c r="D566" s="42" t="s">
        <v>325</v>
      </c>
      <c r="E566" s="42"/>
      <c r="F566" s="42" t="s">
        <v>308</v>
      </c>
      <c r="G566" s="64"/>
      <c r="H566" s="64"/>
      <c r="I566" s="64"/>
      <c r="J566" s="25"/>
    </row>
    <row r="567" spans="1:10" ht="15.75" hidden="1">
      <c r="A567" s="115" t="s">
        <v>181</v>
      </c>
      <c r="B567" s="41"/>
      <c r="C567" s="42" t="s">
        <v>90</v>
      </c>
      <c r="D567" s="42" t="s">
        <v>326</v>
      </c>
      <c r="E567" s="42"/>
      <c r="F567" s="42" t="s">
        <v>308</v>
      </c>
      <c r="G567" s="64"/>
      <c r="H567" s="64"/>
      <c r="I567" s="64"/>
      <c r="J567" s="25"/>
    </row>
    <row r="568" spans="1:10" ht="15.75" hidden="1">
      <c r="A568" s="115" t="s">
        <v>187</v>
      </c>
      <c r="B568" s="41"/>
      <c r="C568" s="42" t="s">
        <v>90</v>
      </c>
      <c r="D568" s="42" t="s">
        <v>327</v>
      </c>
      <c r="E568" s="42"/>
      <c r="F568" s="42" t="s">
        <v>308</v>
      </c>
      <c r="G568" s="64"/>
      <c r="H568" s="64"/>
      <c r="I568" s="64"/>
      <c r="J568" s="25"/>
    </row>
    <row r="569" spans="1:10" ht="15.75" hidden="1">
      <c r="A569" s="115" t="s">
        <v>188</v>
      </c>
      <c r="B569" s="41"/>
      <c r="C569" s="42" t="s">
        <v>90</v>
      </c>
      <c r="D569" s="42" t="s">
        <v>328</v>
      </c>
      <c r="E569" s="44"/>
      <c r="F569" s="42" t="s">
        <v>308</v>
      </c>
      <c r="G569" s="64"/>
      <c r="H569" s="64"/>
      <c r="I569" s="64"/>
      <c r="J569" s="25"/>
    </row>
    <row r="570" spans="1:10" ht="31.5" hidden="1">
      <c r="A570" s="115" t="s">
        <v>353</v>
      </c>
      <c r="B570" s="41"/>
      <c r="C570" s="42" t="s">
        <v>90</v>
      </c>
      <c r="D570" s="42" t="s">
        <v>352</v>
      </c>
      <c r="E570" s="44"/>
      <c r="F570" s="42" t="s">
        <v>308</v>
      </c>
      <c r="G570" s="64"/>
      <c r="H570" s="64"/>
      <c r="I570" s="64"/>
      <c r="J570" s="25"/>
    </row>
    <row r="571" spans="1:10" ht="18" customHeight="1" hidden="1">
      <c r="A571" s="116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4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4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7" t="s">
        <v>203</v>
      </c>
      <c r="B575" s="124" t="s">
        <v>43</v>
      </c>
      <c r="C575" s="125" t="s">
        <v>45</v>
      </c>
      <c r="D575" s="126"/>
      <c r="E575" s="126"/>
      <c r="F575" s="126"/>
      <c r="G575" s="127">
        <f>G577+G593+G603+G609+G614+G616</f>
        <v>1064129</v>
      </c>
      <c r="H575" s="127">
        <f>H577+H593+H603+H609+H614+H616</f>
        <v>0</v>
      </c>
      <c r="I575" s="127">
        <f>I577+I593+I603+I609+I614+I616</f>
        <v>0</v>
      </c>
      <c r="J575" s="128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4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4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5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4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4" t="s">
        <v>332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4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4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4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4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4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4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4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4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4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4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4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4" t="s">
        <v>339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4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4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4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4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4" t="s">
        <v>36</v>
      </c>
      <c r="B602" s="20" t="s">
        <v>340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4" t="s">
        <v>5</v>
      </c>
      <c r="B603" s="20" t="s">
        <v>68</v>
      </c>
      <c r="C603" s="21">
        <v>850</v>
      </c>
      <c r="D603" s="23" t="s">
        <v>329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4" t="s">
        <v>164</v>
      </c>
      <c r="B605" s="20" t="s">
        <v>69</v>
      </c>
      <c r="C605" s="23" t="s">
        <v>70</v>
      </c>
      <c r="D605" s="23" t="s">
        <v>330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4" t="s">
        <v>165</v>
      </c>
      <c r="B606" s="112" t="s">
        <v>71</v>
      </c>
      <c r="C606" s="50">
        <v>852</v>
      </c>
      <c r="D606" s="23" t="s">
        <v>330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4" t="s">
        <v>118</v>
      </c>
      <c r="B607" s="117">
        <v>2330</v>
      </c>
      <c r="C607" s="117">
        <v>853</v>
      </c>
      <c r="D607" s="20" t="s">
        <v>343</v>
      </c>
      <c r="E607" s="23"/>
      <c r="F607" s="3"/>
      <c r="G607" s="64"/>
      <c r="H607" s="64"/>
      <c r="I607" s="64"/>
      <c r="J607" s="32"/>
    </row>
    <row r="608" spans="1:10" ht="15.75" hidden="1">
      <c r="A608" s="114" t="s">
        <v>345</v>
      </c>
      <c r="B608" s="188">
        <v>2340</v>
      </c>
      <c r="C608" s="189">
        <v>853</v>
      </c>
      <c r="D608" s="20" t="s">
        <v>344</v>
      </c>
      <c r="E608" s="23"/>
      <c r="F608" s="3"/>
      <c r="G608" s="64"/>
      <c r="H608" s="64"/>
      <c r="I608" s="64"/>
      <c r="J608" s="32"/>
    </row>
    <row r="609" spans="1:10" ht="23.25" customHeight="1">
      <c r="A609" s="114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4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4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4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4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4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5"/>
      <c r="E616" s="145"/>
      <c r="F616" s="146"/>
      <c r="G616" s="147">
        <f>G618+G619+G620+G621</f>
        <v>1064129</v>
      </c>
      <c r="H616" s="147">
        <f>H618+H619+H620+H621</f>
        <v>0</v>
      </c>
      <c r="I616" s="147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4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4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4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1064129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5" t="s">
        <v>175</v>
      </c>
      <c r="B623" s="48">
        <v>2641</v>
      </c>
      <c r="C623" s="42" t="s">
        <v>90</v>
      </c>
      <c r="D623" s="42" t="s">
        <v>312</v>
      </c>
      <c r="E623" s="42"/>
      <c r="F623" s="42" t="s">
        <v>308</v>
      </c>
      <c r="G623" s="64"/>
      <c r="H623" s="64"/>
      <c r="I623" s="64"/>
      <c r="J623" s="25"/>
    </row>
    <row r="624" spans="1:10" ht="15.75">
      <c r="A624" s="115" t="s">
        <v>313</v>
      </c>
      <c r="B624" s="93">
        <v>2642</v>
      </c>
      <c r="C624" s="42" t="s">
        <v>90</v>
      </c>
      <c r="D624" s="42" t="s">
        <v>314</v>
      </c>
      <c r="E624" s="42"/>
      <c r="F624" s="42" t="s">
        <v>308</v>
      </c>
      <c r="G624" s="64"/>
      <c r="H624" s="64"/>
      <c r="I624" s="64"/>
      <c r="J624" s="25"/>
    </row>
    <row r="625" spans="1:10" ht="15.75">
      <c r="A625" s="115" t="s">
        <v>176</v>
      </c>
      <c r="B625" s="41" t="s">
        <v>120</v>
      </c>
      <c r="C625" s="42" t="s">
        <v>90</v>
      </c>
      <c r="D625" s="42" t="s">
        <v>315</v>
      </c>
      <c r="E625" s="42"/>
      <c r="F625" s="42" t="s">
        <v>308</v>
      </c>
      <c r="G625" s="64"/>
      <c r="H625" s="64"/>
      <c r="I625" s="64"/>
      <c r="J625" s="25"/>
    </row>
    <row r="626" spans="1:10" ht="15.75" hidden="1">
      <c r="A626" s="115"/>
      <c r="B626" s="93"/>
      <c r="C626" s="42" t="s">
        <v>90</v>
      </c>
      <c r="D626" s="42"/>
      <c r="E626" s="42"/>
      <c r="F626" s="42" t="s">
        <v>308</v>
      </c>
      <c r="G626" s="64"/>
      <c r="H626" s="64"/>
      <c r="I626" s="64"/>
      <c r="J626" s="25"/>
    </row>
    <row r="627" spans="1:10" ht="15.75">
      <c r="A627" s="115" t="s">
        <v>177</v>
      </c>
      <c r="B627" s="94" t="s">
        <v>121</v>
      </c>
      <c r="C627" s="56" t="s">
        <v>90</v>
      </c>
      <c r="D627" s="56" t="s">
        <v>317</v>
      </c>
      <c r="E627" s="56"/>
      <c r="F627" s="42" t="s">
        <v>308</v>
      </c>
      <c r="G627" s="64">
        <f>424729+122130.6+252716.67+16432.73</f>
        <v>816009</v>
      </c>
      <c r="H627" s="64"/>
      <c r="I627" s="64"/>
      <c r="J627" s="25"/>
    </row>
    <row r="628" spans="1:10" ht="15.75">
      <c r="A628" s="115" t="s">
        <v>178</v>
      </c>
      <c r="B628" s="41" t="s">
        <v>122</v>
      </c>
      <c r="C628" s="42" t="s">
        <v>90</v>
      </c>
      <c r="D628" s="42" t="s">
        <v>319</v>
      </c>
      <c r="E628" s="42"/>
      <c r="F628" s="42" t="s">
        <v>308</v>
      </c>
      <c r="G628" s="64"/>
      <c r="H628" s="64"/>
      <c r="I628" s="64"/>
      <c r="J628" s="25"/>
    </row>
    <row r="629" spans="1:10" ht="15.75">
      <c r="A629" s="115" t="s">
        <v>179</v>
      </c>
      <c r="B629" s="41" t="s">
        <v>123</v>
      </c>
      <c r="C629" s="42" t="s">
        <v>90</v>
      </c>
      <c r="D629" s="42" t="s">
        <v>331</v>
      </c>
      <c r="E629" s="42"/>
      <c r="F629" s="42" t="s">
        <v>308</v>
      </c>
      <c r="G629" s="64"/>
      <c r="H629" s="64"/>
      <c r="I629" s="64"/>
      <c r="J629" s="25"/>
    </row>
    <row r="630" spans="1:10" ht="15.75" hidden="1">
      <c r="A630" s="116" t="s">
        <v>320</v>
      </c>
      <c r="B630" s="41"/>
      <c r="C630" s="42" t="s">
        <v>90</v>
      </c>
      <c r="D630" s="42" t="s">
        <v>111</v>
      </c>
      <c r="E630" s="42"/>
      <c r="F630" s="42" t="s">
        <v>308</v>
      </c>
      <c r="G630" s="64"/>
      <c r="H630" s="64"/>
      <c r="I630" s="64"/>
      <c r="J630" s="25"/>
    </row>
    <row r="631" spans="1:10" ht="15.75">
      <c r="A631" s="116" t="s">
        <v>321</v>
      </c>
      <c r="B631" s="41" t="s">
        <v>335</v>
      </c>
      <c r="C631" s="42" t="s">
        <v>90</v>
      </c>
      <c r="D631" s="42" t="s">
        <v>112</v>
      </c>
      <c r="E631" s="42"/>
      <c r="F631" s="42" t="s">
        <v>308</v>
      </c>
      <c r="G631" s="64">
        <f>220000+266269.4-252716.67-16432.73</f>
        <v>217120</v>
      </c>
      <c r="H631" s="64"/>
      <c r="I631" s="64"/>
      <c r="J631" s="25"/>
    </row>
    <row r="632" spans="1:10" ht="15.75">
      <c r="A632" s="115" t="s">
        <v>183</v>
      </c>
      <c r="B632" s="41" t="s">
        <v>336</v>
      </c>
      <c r="C632" s="42" t="s">
        <v>90</v>
      </c>
      <c r="D632" s="42" t="s">
        <v>65</v>
      </c>
      <c r="E632" s="42"/>
      <c r="F632" s="42" t="s">
        <v>308</v>
      </c>
      <c r="G632" s="64">
        <f>SUM(G634:G642)</f>
        <v>31000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5" t="s">
        <v>185</v>
      </c>
      <c r="B634" s="41"/>
      <c r="C634" s="42" t="s">
        <v>90</v>
      </c>
      <c r="D634" s="42" t="s">
        <v>322</v>
      </c>
      <c r="E634" s="42"/>
      <c r="F634" s="42" t="s">
        <v>308</v>
      </c>
      <c r="G634" s="64"/>
      <c r="H634" s="64"/>
      <c r="I634" s="64"/>
      <c r="J634" s="25"/>
    </row>
    <row r="635" spans="1:10" ht="15.75">
      <c r="A635" s="115" t="s">
        <v>184</v>
      </c>
      <c r="B635" s="41"/>
      <c r="C635" s="42" t="s">
        <v>90</v>
      </c>
      <c r="D635" s="42" t="s">
        <v>323</v>
      </c>
      <c r="E635" s="42"/>
      <c r="F635" s="42" t="s">
        <v>308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308</v>
      </c>
      <c r="G636" s="64"/>
      <c r="H636" s="64"/>
      <c r="I636" s="64"/>
      <c r="J636" s="25"/>
    </row>
    <row r="637" spans="1:10" ht="15.75">
      <c r="A637" s="115" t="s">
        <v>186</v>
      </c>
      <c r="B637" s="41"/>
      <c r="C637" s="42" t="s">
        <v>90</v>
      </c>
      <c r="D637" s="42" t="s">
        <v>324</v>
      </c>
      <c r="E637" s="42"/>
      <c r="F637" s="42" t="s">
        <v>308</v>
      </c>
      <c r="G637" s="64"/>
      <c r="H637" s="64"/>
      <c r="I637" s="64"/>
      <c r="J637" s="25"/>
    </row>
    <row r="638" spans="1:10" ht="15.75">
      <c r="A638" s="115" t="s">
        <v>182</v>
      </c>
      <c r="B638" s="41"/>
      <c r="C638" s="42" t="s">
        <v>90</v>
      </c>
      <c r="D638" s="42" t="s">
        <v>325</v>
      </c>
      <c r="E638" s="42"/>
      <c r="F638" s="42" t="s">
        <v>308</v>
      </c>
      <c r="G638" s="64"/>
      <c r="H638" s="64"/>
      <c r="I638" s="64"/>
      <c r="J638" s="25"/>
    </row>
    <row r="639" spans="1:10" ht="15.75">
      <c r="A639" s="115" t="s">
        <v>181</v>
      </c>
      <c r="B639" s="41"/>
      <c r="C639" s="42" t="s">
        <v>90</v>
      </c>
      <c r="D639" s="42" t="s">
        <v>326</v>
      </c>
      <c r="E639" s="42"/>
      <c r="F639" s="42" t="s">
        <v>308</v>
      </c>
      <c r="G639" s="64"/>
      <c r="H639" s="64"/>
      <c r="I639" s="64"/>
      <c r="J639" s="25"/>
    </row>
    <row r="640" spans="1:10" ht="15.75">
      <c r="A640" s="115" t="s">
        <v>187</v>
      </c>
      <c r="B640" s="41"/>
      <c r="C640" s="42" t="s">
        <v>90</v>
      </c>
      <c r="D640" s="42" t="s">
        <v>327</v>
      </c>
      <c r="E640" s="42"/>
      <c r="F640" s="42" t="s">
        <v>308</v>
      </c>
      <c r="G640" s="64">
        <f>40000-9000</f>
        <v>31000</v>
      </c>
      <c r="H640" s="64"/>
      <c r="I640" s="64"/>
      <c r="J640" s="25"/>
    </row>
    <row r="641" spans="1:10" ht="15.75">
      <c r="A641" s="115" t="s">
        <v>188</v>
      </c>
      <c r="B641" s="41"/>
      <c r="C641" s="42" t="s">
        <v>90</v>
      </c>
      <c r="D641" s="42" t="s">
        <v>328</v>
      </c>
      <c r="E641" s="44"/>
      <c r="F641" s="42" t="s">
        <v>308</v>
      </c>
      <c r="G641" s="64"/>
      <c r="H641" s="64"/>
      <c r="I641" s="64"/>
      <c r="J641" s="25"/>
    </row>
    <row r="642" spans="1:10" ht="31.5">
      <c r="A642" s="115" t="s">
        <v>353</v>
      </c>
      <c r="B642" s="41"/>
      <c r="C642" s="42" t="s">
        <v>90</v>
      </c>
      <c r="D642" s="42" t="s">
        <v>352</v>
      </c>
      <c r="E642" s="44"/>
      <c r="F642" s="42" t="s">
        <v>308</v>
      </c>
      <c r="G642" s="64"/>
      <c r="H642" s="64"/>
      <c r="I642" s="64"/>
      <c r="J642" s="25"/>
    </row>
    <row r="643" spans="1:10" ht="18" customHeight="1">
      <c r="A643" s="116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4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4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7"/>
      <c r="B647" s="124" t="s">
        <v>43</v>
      </c>
      <c r="C647" s="125" t="s">
        <v>45</v>
      </c>
      <c r="D647" s="126"/>
      <c r="E647" s="126"/>
      <c r="F647" s="126"/>
      <c r="G647" s="127">
        <f>G649+G665+G675+G681+G686+G688</f>
        <v>0</v>
      </c>
      <c r="H647" s="127">
        <f>H649+H665+H675+H681+H686+H688</f>
        <v>0</v>
      </c>
      <c r="I647" s="127">
        <f>I649+I665+I675+I681+I686+I688</f>
        <v>0</v>
      </c>
      <c r="J647" s="128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4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4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5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4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4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4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4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4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4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4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4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4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4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4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5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339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5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4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4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4" t="s">
        <v>36</v>
      </c>
      <c r="B674" s="20" t="s">
        <v>340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4" t="s">
        <v>5</v>
      </c>
      <c r="B675" s="20" t="s">
        <v>68</v>
      </c>
      <c r="C675" s="21">
        <v>850</v>
      </c>
      <c r="D675" s="23" t="s">
        <v>329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4" t="s">
        <v>164</v>
      </c>
      <c r="B677" s="20" t="s">
        <v>69</v>
      </c>
      <c r="C677" s="23" t="s">
        <v>70</v>
      </c>
      <c r="D677" s="23" t="s">
        <v>330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4" t="s">
        <v>165</v>
      </c>
      <c r="B678" s="112" t="s">
        <v>71</v>
      </c>
      <c r="C678" s="50">
        <v>852</v>
      </c>
      <c r="D678" s="23" t="s">
        <v>330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4" t="s">
        <v>118</v>
      </c>
      <c r="B679" s="117">
        <v>2330</v>
      </c>
      <c r="C679" s="117">
        <v>853</v>
      </c>
      <c r="D679" s="20" t="s">
        <v>343</v>
      </c>
      <c r="E679" s="23"/>
      <c r="F679" s="3"/>
      <c r="G679" s="64"/>
      <c r="H679" s="64"/>
      <c r="I679" s="64"/>
      <c r="J679" s="32"/>
    </row>
    <row r="680" spans="1:10" ht="15.75" hidden="1">
      <c r="A680" s="114" t="s">
        <v>345</v>
      </c>
      <c r="B680" s="188">
        <v>2340</v>
      </c>
      <c r="C680" s="189">
        <v>853</v>
      </c>
      <c r="D680" s="20" t="s">
        <v>344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4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4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4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4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4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4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1"/>
      <c r="E688" s="181"/>
      <c r="F688" s="182"/>
      <c r="G688" s="183">
        <f>G690+G691+G692+G693</f>
        <v>0</v>
      </c>
      <c r="H688" s="183">
        <f>H690+H691+H692+H693</f>
        <v>0</v>
      </c>
      <c r="I688" s="183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4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4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4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5" t="s">
        <v>175</v>
      </c>
      <c r="B695" s="48">
        <v>2641</v>
      </c>
      <c r="C695" s="42" t="s">
        <v>90</v>
      </c>
      <c r="D695" s="42" t="s">
        <v>312</v>
      </c>
      <c r="E695" s="42"/>
      <c r="F695" s="42" t="s">
        <v>308</v>
      </c>
      <c r="G695" s="64"/>
      <c r="H695" s="64"/>
      <c r="I695" s="64"/>
      <c r="J695" s="25"/>
    </row>
    <row r="696" spans="1:10" ht="15.75" hidden="1">
      <c r="A696" s="115" t="s">
        <v>313</v>
      </c>
      <c r="B696" s="93">
        <v>2642</v>
      </c>
      <c r="C696" s="42" t="s">
        <v>90</v>
      </c>
      <c r="D696" s="42" t="s">
        <v>314</v>
      </c>
      <c r="E696" s="42"/>
      <c r="F696" s="42" t="s">
        <v>308</v>
      </c>
      <c r="G696" s="64"/>
      <c r="H696" s="64"/>
      <c r="I696" s="64"/>
      <c r="J696" s="25"/>
    </row>
    <row r="697" spans="1:10" ht="15.75" hidden="1">
      <c r="A697" s="115" t="s">
        <v>176</v>
      </c>
      <c r="B697" s="41" t="s">
        <v>120</v>
      </c>
      <c r="C697" s="42" t="s">
        <v>90</v>
      </c>
      <c r="D697" s="42" t="s">
        <v>315</v>
      </c>
      <c r="E697" s="42"/>
      <c r="F697" s="42" t="s">
        <v>308</v>
      </c>
      <c r="G697" s="64"/>
      <c r="H697" s="64"/>
      <c r="I697" s="64"/>
      <c r="J697" s="25"/>
    </row>
    <row r="698" spans="1:10" ht="15.75" hidden="1">
      <c r="A698" s="115"/>
      <c r="B698" s="93"/>
      <c r="C698" s="42" t="s">
        <v>90</v>
      </c>
      <c r="D698" s="42"/>
      <c r="E698" s="42"/>
      <c r="F698" s="42" t="s">
        <v>308</v>
      </c>
      <c r="G698" s="64"/>
      <c r="H698" s="64"/>
      <c r="I698" s="64"/>
      <c r="J698" s="25"/>
    </row>
    <row r="699" spans="1:10" ht="15.75" hidden="1">
      <c r="A699" s="115" t="s">
        <v>177</v>
      </c>
      <c r="B699" s="94" t="s">
        <v>121</v>
      </c>
      <c r="C699" s="56" t="s">
        <v>90</v>
      </c>
      <c r="D699" s="56" t="s">
        <v>317</v>
      </c>
      <c r="E699" s="56"/>
      <c r="F699" s="42" t="s">
        <v>308</v>
      </c>
      <c r="G699" s="64"/>
      <c r="H699" s="64"/>
      <c r="I699" s="64"/>
      <c r="J699" s="25"/>
    </row>
    <row r="700" spans="1:10" ht="15.75" hidden="1">
      <c r="A700" s="115" t="s">
        <v>178</v>
      </c>
      <c r="B700" s="41" t="s">
        <v>122</v>
      </c>
      <c r="C700" s="42" t="s">
        <v>90</v>
      </c>
      <c r="D700" s="42" t="s">
        <v>319</v>
      </c>
      <c r="E700" s="42"/>
      <c r="F700" s="42" t="s">
        <v>308</v>
      </c>
      <c r="G700" s="64"/>
      <c r="H700" s="64"/>
      <c r="I700" s="64"/>
      <c r="J700" s="25"/>
    </row>
    <row r="701" spans="1:10" ht="15.75" hidden="1">
      <c r="A701" s="115" t="s">
        <v>179</v>
      </c>
      <c r="B701" s="41" t="s">
        <v>123</v>
      </c>
      <c r="C701" s="42" t="s">
        <v>90</v>
      </c>
      <c r="D701" s="42" t="s">
        <v>331</v>
      </c>
      <c r="E701" s="42"/>
      <c r="F701" s="42" t="s">
        <v>308</v>
      </c>
      <c r="G701" s="64"/>
      <c r="H701" s="64"/>
      <c r="I701" s="64"/>
      <c r="J701" s="25"/>
    </row>
    <row r="702" spans="1:10" ht="15.75" hidden="1">
      <c r="A702" s="116" t="s">
        <v>320</v>
      </c>
      <c r="B702" s="41"/>
      <c r="C702" s="42" t="s">
        <v>90</v>
      </c>
      <c r="D702" s="42" t="s">
        <v>111</v>
      </c>
      <c r="E702" s="42"/>
      <c r="F702" s="42" t="s">
        <v>308</v>
      </c>
      <c r="G702" s="64"/>
      <c r="H702" s="64"/>
      <c r="I702" s="64"/>
      <c r="J702" s="25"/>
    </row>
    <row r="703" spans="1:10" ht="15.75" hidden="1">
      <c r="A703" s="116" t="s">
        <v>321</v>
      </c>
      <c r="B703" s="41" t="s">
        <v>335</v>
      </c>
      <c r="C703" s="42" t="s">
        <v>90</v>
      </c>
      <c r="D703" s="42" t="s">
        <v>112</v>
      </c>
      <c r="E703" s="42"/>
      <c r="F703" s="42" t="s">
        <v>308</v>
      </c>
      <c r="G703" s="64"/>
      <c r="H703" s="64"/>
      <c r="I703" s="64"/>
      <c r="J703" s="25"/>
    </row>
    <row r="704" spans="1:10" ht="15.75" hidden="1">
      <c r="A704" s="115" t="s">
        <v>183</v>
      </c>
      <c r="B704" s="41" t="s">
        <v>336</v>
      </c>
      <c r="C704" s="42" t="s">
        <v>90</v>
      </c>
      <c r="D704" s="42" t="s">
        <v>65</v>
      </c>
      <c r="E704" s="42"/>
      <c r="F704" s="42" t="s">
        <v>308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5" t="s">
        <v>185</v>
      </c>
      <c r="B706" s="41"/>
      <c r="C706" s="42" t="s">
        <v>90</v>
      </c>
      <c r="D706" s="42" t="s">
        <v>322</v>
      </c>
      <c r="E706" s="42"/>
      <c r="F706" s="42" t="s">
        <v>308</v>
      </c>
      <c r="G706" s="64"/>
      <c r="H706" s="64"/>
      <c r="I706" s="64"/>
      <c r="J706" s="25"/>
    </row>
    <row r="707" spans="1:10" ht="15.75" hidden="1">
      <c r="A707" s="115" t="s">
        <v>184</v>
      </c>
      <c r="B707" s="41"/>
      <c r="C707" s="42" t="s">
        <v>90</v>
      </c>
      <c r="D707" s="42" t="s">
        <v>323</v>
      </c>
      <c r="E707" s="42"/>
      <c r="F707" s="42" t="s">
        <v>308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308</v>
      </c>
      <c r="G708" s="64"/>
      <c r="H708" s="64"/>
      <c r="I708" s="64"/>
      <c r="J708" s="25"/>
    </row>
    <row r="709" spans="1:10" ht="15.75" hidden="1">
      <c r="A709" s="115" t="s">
        <v>186</v>
      </c>
      <c r="B709" s="41"/>
      <c r="C709" s="42" t="s">
        <v>90</v>
      </c>
      <c r="D709" s="42" t="s">
        <v>324</v>
      </c>
      <c r="E709" s="42"/>
      <c r="F709" s="42" t="s">
        <v>308</v>
      </c>
      <c r="G709" s="64"/>
      <c r="H709" s="64"/>
      <c r="I709" s="64"/>
      <c r="J709" s="25"/>
    </row>
    <row r="710" spans="1:10" ht="15.75" hidden="1">
      <c r="A710" s="115" t="s">
        <v>182</v>
      </c>
      <c r="B710" s="41"/>
      <c r="C710" s="42" t="s">
        <v>90</v>
      </c>
      <c r="D710" s="42" t="s">
        <v>325</v>
      </c>
      <c r="E710" s="42"/>
      <c r="F710" s="42" t="s">
        <v>308</v>
      </c>
      <c r="G710" s="64"/>
      <c r="H710" s="64"/>
      <c r="I710" s="64"/>
      <c r="J710" s="25"/>
    </row>
    <row r="711" spans="1:10" ht="15.75" hidden="1">
      <c r="A711" s="115" t="s">
        <v>181</v>
      </c>
      <c r="B711" s="41"/>
      <c r="C711" s="42" t="s">
        <v>90</v>
      </c>
      <c r="D711" s="42" t="s">
        <v>326</v>
      </c>
      <c r="E711" s="42"/>
      <c r="F711" s="42" t="s">
        <v>308</v>
      </c>
      <c r="G711" s="64"/>
      <c r="H711" s="64"/>
      <c r="I711" s="64"/>
      <c r="J711" s="25"/>
    </row>
    <row r="712" spans="1:10" ht="15.75" hidden="1">
      <c r="A712" s="115" t="s">
        <v>187</v>
      </c>
      <c r="B712" s="41"/>
      <c r="C712" s="42" t="s">
        <v>90</v>
      </c>
      <c r="D712" s="42" t="s">
        <v>327</v>
      </c>
      <c r="E712" s="42"/>
      <c r="F712" s="42" t="s">
        <v>308</v>
      </c>
      <c r="G712" s="64"/>
      <c r="H712" s="64"/>
      <c r="I712" s="64"/>
      <c r="J712" s="25"/>
    </row>
    <row r="713" spans="1:10" ht="15.75" hidden="1">
      <c r="A713" s="115" t="s">
        <v>188</v>
      </c>
      <c r="B713" s="41"/>
      <c r="C713" s="42" t="s">
        <v>90</v>
      </c>
      <c r="D713" s="42" t="s">
        <v>328</v>
      </c>
      <c r="E713" s="44"/>
      <c r="F713" s="42" t="s">
        <v>308</v>
      </c>
      <c r="G713" s="64"/>
      <c r="H713" s="64"/>
      <c r="I713" s="64"/>
      <c r="J713" s="25"/>
    </row>
    <row r="714" spans="1:10" ht="31.5" hidden="1">
      <c r="A714" s="115" t="s">
        <v>353</v>
      </c>
      <c r="B714" s="41"/>
      <c r="C714" s="42" t="s">
        <v>90</v>
      </c>
      <c r="D714" s="42" t="s">
        <v>352</v>
      </c>
      <c r="E714" s="44"/>
      <c r="F714" s="42" t="s">
        <v>308</v>
      </c>
      <c r="G714" s="64"/>
      <c r="H714" s="64"/>
      <c r="I714" s="64"/>
      <c r="J714" s="25"/>
    </row>
    <row r="715" spans="1:10" ht="18" customHeight="1" hidden="1">
      <c r="A715" s="116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4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4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7" t="s">
        <v>204</v>
      </c>
      <c r="B719" s="124" t="s">
        <v>43</v>
      </c>
      <c r="C719" s="125" t="s">
        <v>45</v>
      </c>
      <c r="D719" s="126"/>
      <c r="E719" s="126"/>
      <c r="F719" s="126"/>
      <c r="G719" s="127">
        <f>G721+G737+G747+G753+G758+G760</f>
        <v>0</v>
      </c>
      <c r="H719" s="127">
        <f>H721+H737+H747+H753+H758+H760</f>
        <v>0</v>
      </c>
      <c r="I719" s="127">
        <f>I721+I737+I747+I753+I758+I760</f>
        <v>0</v>
      </c>
      <c r="J719" s="128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4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4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5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4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4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4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4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4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4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4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4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4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4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4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4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4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4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4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4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4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4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4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4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4" t="s">
        <v>118</v>
      </c>
      <c r="B750" s="117">
        <v>2330</v>
      </c>
      <c r="C750" s="117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4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4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4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4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4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4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8"/>
      <c r="H758" s="118"/>
      <c r="I758" s="118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4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4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4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5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5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5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5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5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5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5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6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6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5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5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5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5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5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5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5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5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6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4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4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7" t="s">
        <v>205</v>
      </c>
      <c r="B788" s="124" t="s">
        <v>43</v>
      </c>
      <c r="C788" s="125" t="s">
        <v>45</v>
      </c>
      <c r="D788" s="126"/>
      <c r="E788" s="126"/>
      <c r="F788" s="126"/>
      <c r="G788" s="127">
        <f>G790+G806+G816+G822+G827+G829</f>
        <v>0</v>
      </c>
      <c r="H788" s="127">
        <f>H790+H806+H816+H822+H827+H829</f>
        <v>0</v>
      </c>
      <c r="I788" s="127">
        <f>I790+I806+I816+I822+I827+I829</f>
        <v>0</v>
      </c>
      <c r="J788" s="128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4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4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5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4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4" t="s">
        <v>332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4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4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4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4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4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4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4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4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4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5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339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5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4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4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4" t="s">
        <v>36</v>
      </c>
      <c r="B815" s="20" t="s">
        <v>340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4" t="s">
        <v>5</v>
      </c>
      <c r="B816" s="20" t="s">
        <v>68</v>
      </c>
      <c r="C816" s="21">
        <v>850</v>
      </c>
      <c r="D816" s="23" t="s">
        <v>329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4" t="s">
        <v>164</v>
      </c>
      <c r="B818" s="20" t="s">
        <v>69</v>
      </c>
      <c r="C818" s="23" t="s">
        <v>70</v>
      </c>
      <c r="D818" s="23" t="s">
        <v>330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4" t="s">
        <v>165</v>
      </c>
      <c r="B819" s="112" t="s">
        <v>71</v>
      </c>
      <c r="C819" s="50">
        <v>852</v>
      </c>
      <c r="D819" s="23" t="s">
        <v>330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4" t="s">
        <v>118</v>
      </c>
      <c r="B820" s="117">
        <v>2330</v>
      </c>
      <c r="C820" s="117">
        <v>853</v>
      </c>
      <c r="D820" s="20" t="s">
        <v>343</v>
      </c>
      <c r="E820" s="23"/>
      <c r="F820" s="3"/>
      <c r="G820" s="64"/>
      <c r="H820" s="64"/>
      <c r="I820" s="64"/>
      <c r="J820" s="32"/>
    </row>
    <row r="821" spans="1:10" ht="15.75" hidden="1">
      <c r="A821" s="114" t="s">
        <v>345</v>
      </c>
      <c r="B821" s="188">
        <v>2340</v>
      </c>
      <c r="C821" s="189">
        <v>853</v>
      </c>
      <c r="D821" s="20" t="s">
        <v>344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4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4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4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4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4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4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5"/>
      <c r="E829" s="145"/>
      <c r="F829" s="146"/>
      <c r="G829" s="147">
        <f>G831+G832+G833+G834</f>
        <v>0</v>
      </c>
      <c r="H829" s="147">
        <f>H831+H832+H833+H834</f>
        <v>0</v>
      </c>
      <c r="I829" s="147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4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4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4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5" t="s">
        <v>175</v>
      </c>
      <c r="B836" s="48">
        <v>2641</v>
      </c>
      <c r="C836" s="42" t="s">
        <v>90</v>
      </c>
      <c r="D836" s="42" t="s">
        <v>312</v>
      </c>
      <c r="E836" s="42"/>
      <c r="F836" s="42" t="s">
        <v>308</v>
      </c>
      <c r="G836" s="64"/>
      <c r="H836" s="64"/>
      <c r="I836" s="64"/>
      <c r="J836" s="25"/>
    </row>
    <row r="837" spans="1:10" ht="15.75" hidden="1">
      <c r="A837" s="115" t="s">
        <v>313</v>
      </c>
      <c r="B837" s="93">
        <v>2642</v>
      </c>
      <c r="C837" s="42" t="s">
        <v>90</v>
      </c>
      <c r="D837" s="42" t="s">
        <v>314</v>
      </c>
      <c r="E837" s="42"/>
      <c r="F837" s="42" t="s">
        <v>308</v>
      </c>
      <c r="G837" s="64"/>
      <c r="H837" s="64"/>
      <c r="I837" s="64"/>
      <c r="J837" s="25"/>
    </row>
    <row r="838" spans="1:10" ht="15.75" hidden="1">
      <c r="A838" s="115" t="s">
        <v>176</v>
      </c>
      <c r="B838" s="41" t="s">
        <v>120</v>
      </c>
      <c r="C838" s="42" t="s">
        <v>90</v>
      </c>
      <c r="D838" s="42" t="s">
        <v>315</v>
      </c>
      <c r="E838" s="42"/>
      <c r="F838" s="42" t="s">
        <v>308</v>
      </c>
      <c r="G838" s="64"/>
      <c r="H838" s="64"/>
      <c r="I838" s="64"/>
      <c r="J838" s="25"/>
    </row>
    <row r="839" spans="1:10" ht="15.75" hidden="1">
      <c r="A839" s="115"/>
      <c r="B839" s="93"/>
      <c r="C839" s="42" t="s">
        <v>90</v>
      </c>
      <c r="D839" s="42"/>
      <c r="E839" s="42"/>
      <c r="F839" s="42" t="s">
        <v>308</v>
      </c>
      <c r="G839" s="64"/>
      <c r="H839" s="64"/>
      <c r="I839" s="64"/>
      <c r="J839" s="25"/>
    </row>
    <row r="840" spans="1:10" ht="15.75" hidden="1">
      <c r="A840" s="115" t="s">
        <v>177</v>
      </c>
      <c r="B840" s="94" t="s">
        <v>121</v>
      </c>
      <c r="C840" s="56" t="s">
        <v>90</v>
      </c>
      <c r="D840" s="56" t="s">
        <v>317</v>
      </c>
      <c r="E840" s="56"/>
      <c r="F840" s="42" t="s">
        <v>308</v>
      </c>
      <c r="G840" s="64"/>
      <c r="H840" s="64"/>
      <c r="I840" s="64"/>
      <c r="J840" s="25"/>
    </row>
    <row r="841" spans="1:10" ht="15.75" hidden="1">
      <c r="A841" s="115" t="s">
        <v>178</v>
      </c>
      <c r="B841" s="41" t="s">
        <v>122</v>
      </c>
      <c r="C841" s="42" t="s">
        <v>90</v>
      </c>
      <c r="D841" s="42" t="s">
        <v>319</v>
      </c>
      <c r="E841" s="42"/>
      <c r="F841" s="42" t="s">
        <v>308</v>
      </c>
      <c r="G841" s="64"/>
      <c r="H841" s="64"/>
      <c r="I841" s="64"/>
      <c r="J841" s="25"/>
    </row>
    <row r="842" spans="1:10" ht="15.75" hidden="1">
      <c r="A842" s="115" t="s">
        <v>179</v>
      </c>
      <c r="B842" s="41" t="s">
        <v>123</v>
      </c>
      <c r="C842" s="42" t="s">
        <v>90</v>
      </c>
      <c r="D842" s="42" t="s">
        <v>331</v>
      </c>
      <c r="E842" s="42"/>
      <c r="F842" s="42" t="s">
        <v>308</v>
      </c>
      <c r="G842" s="64"/>
      <c r="H842" s="64"/>
      <c r="I842" s="64"/>
      <c r="J842" s="25"/>
    </row>
    <row r="843" spans="1:10" ht="15.75" hidden="1">
      <c r="A843" s="116" t="s">
        <v>337</v>
      </c>
      <c r="B843" s="41"/>
      <c r="C843" s="42" t="s">
        <v>90</v>
      </c>
      <c r="D843" s="42" t="s">
        <v>111</v>
      </c>
      <c r="E843" s="42"/>
      <c r="F843" s="42" t="s">
        <v>308</v>
      </c>
      <c r="G843" s="64"/>
      <c r="H843" s="64"/>
      <c r="I843" s="64"/>
      <c r="J843" s="25"/>
    </row>
    <row r="844" spans="1:10" ht="15.75" hidden="1">
      <c r="A844" s="116" t="s">
        <v>321</v>
      </c>
      <c r="B844" s="41" t="s">
        <v>335</v>
      </c>
      <c r="C844" s="42" t="s">
        <v>90</v>
      </c>
      <c r="D844" s="42" t="s">
        <v>112</v>
      </c>
      <c r="E844" s="42"/>
      <c r="F844" s="42" t="s">
        <v>308</v>
      </c>
      <c r="G844" s="64"/>
      <c r="H844" s="64"/>
      <c r="I844" s="64"/>
      <c r="J844" s="25"/>
    </row>
    <row r="845" spans="1:10" ht="15.75" hidden="1">
      <c r="A845" s="115" t="s">
        <v>183</v>
      </c>
      <c r="B845" s="41" t="s">
        <v>336</v>
      </c>
      <c r="C845" s="42" t="s">
        <v>90</v>
      </c>
      <c r="D845" s="42" t="s">
        <v>65</v>
      </c>
      <c r="E845" s="42"/>
      <c r="F845" s="42" t="s">
        <v>308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5" t="s">
        <v>185</v>
      </c>
      <c r="B847" s="41"/>
      <c r="C847" s="42" t="s">
        <v>90</v>
      </c>
      <c r="D847" s="42" t="s">
        <v>322</v>
      </c>
      <c r="E847" s="42"/>
      <c r="F847" s="42" t="s">
        <v>308</v>
      </c>
      <c r="G847" s="64"/>
      <c r="H847" s="64"/>
      <c r="I847" s="64"/>
      <c r="J847" s="25"/>
    </row>
    <row r="848" spans="1:10" ht="15.75" hidden="1">
      <c r="A848" s="115" t="s">
        <v>184</v>
      </c>
      <c r="B848" s="41"/>
      <c r="C848" s="42" t="s">
        <v>90</v>
      </c>
      <c r="D848" s="42" t="s">
        <v>323</v>
      </c>
      <c r="E848" s="42"/>
      <c r="F848" s="42" t="s">
        <v>308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308</v>
      </c>
      <c r="G849" s="64"/>
      <c r="H849" s="64"/>
      <c r="I849" s="64"/>
      <c r="J849" s="25"/>
    </row>
    <row r="850" spans="1:10" ht="15.75" hidden="1">
      <c r="A850" s="115" t="s">
        <v>186</v>
      </c>
      <c r="B850" s="41"/>
      <c r="C850" s="42" t="s">
        <v>90</v>
      </c>
      <c r="D850" s="42" t="s">
        <v>324</v>
      </c>
      <c r="E850" s="42"/>
      <c r="F850" s="42" t="s">
        <v>308</v>
      </c>
      <c r="G850" s="64"/>
      <c r="H850" s="64"/>
      <c r="I850" s="64"/>
      <c r="J850" s="25"/>
    </row>
    <row r="851" spans="1:10" ht="15.75" hidden="1">
      <c r="A851" s="115" t="s">
        <v>182</v>
      </c>
      <c r="B851" s="41"/>
      <c r="C851" s="42" t="s">
        <v>90</v>
      </c>
      <c r="D851" s="42" t="s">
        <v>325</v>
      </c>
      <c r="E851" s="42"/>
      <c r="F851" s="42" t="s">
        <v>308</v>
      </c>
      <c r="G851" s="64"/>
      <c r="H851" s="64"/>
      <c r="I851" s="64"/>
      <c r="J851" s="25"/>
    </row>
    <row r="852" spans="1:10" ht="15.75" hidden="1">
      <c r="A852" s="115" t="s">
        <v>181</v>
      </c>
      <c r="B852" s="41"/>
      <c r="C852" s="42" t="s">
        <v>90</v>
      </c>
      <c r="D852" s="42" t="s">
        <v>326</v>
      </c>
      <c r="E852" s="42"/>
      <c r="F852" s="42" t="s">
        <v>308</v>
      </c>
      <c r="G852" s="64"/>
      <c r="H852" s="64"/>
      <c r="I852" s="64"/>
      <c r="J852" s="25"/>
    </row>
    <row r="853" spans="1:10" ht="15.75" hidden="1">
      <c r="A853" s="115" t="s">
        <v>187</v>
      </c>
      <c r="B853" s="41"/>
      <c r="C853" s="42" t="s">
        <v>90</v>
      </c>
      <c r="D853" s="42" t="s">
        <v>327</v>
      </c>
      <c r="E853" s="42"/>
      <c r="F853" s="42" t="s">
        <v>308</v>
      </c>
      <c r="G853" s="64"/>
      <c r="H853" s="64"/>
      <c r="I853" s="64"/>
      <c r="J853" s="25"/>
    </row>
    <row r="854" spans="1:10" ht="15.75" hidden="1">
      <c r="A854" s="115" t="s">
        <v>188</v>
      </c>
      <c r="B854" s="41"/>
      <c r="C854" s="42" t="s">
        <v>90</v>
      </c>
      <c r="D854" s="42" t="s">
        <v>328</v>
      </c>
      <c r="E854" s="44"/>
      <c r="F854" s="42" t="s">
        <v>308</v>
      </c>
      <c r="G854" s="64"/>
      <c r="H854" s="64"/>
      <c r="I854" s="64"/>
      <c r="J854" s="25"/>
    </row>
    <row r="855" spans="1:10" ht="31.5" hidden="1">
      <c r="A855" s="115" t="s">
        <v>353</v>
      </c>
      <c r="B855" s="41"/>
      <c r="C855" s="42" t="s">
        <v>90</v>
      </c>
      <c r="D855" s="42" t="s">
        <v>352</v>
      </c>
      <c r="E855" s="44"/>
      <c r="F855" s="42" t="s">
        <v>308</v>
      </c>
      <c r="G855" s="64"/>
      <c r="H855" s="64"/>
      <c r="I855" s="64"/>
      <c r="J855" s="25"/>
    </row>
    <row r="856" spans="1:10" ht="18" customHeight="1" hidden="1">
      <c r="A856" s="116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4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4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3" t="s">
        <v>347</v>
      </c>
      <c r="B860" s="124" t="s">
        <v>43</v>
      </c>
      <c r="C860" s="125" t="s">
        <v>45</v>
      </c>
      <c r="D860" s="126"/>
      <c r="E860" s="126"/>
      <c r="F860" s="126"/>
      <c r="G860" s="127">
        <f>G862+G878+G888+G894+G899+G901</f>
        <v>300000</v>
      </c>
      <c r="H860" s="127">
        <f>H862+H878+H888+H894+H899+H901</f>
        <v>0</v>
      </c>
      <c r="I860" s="127">
        <f>I862+I878+I888+I894+I899+I901</f>
        <v>0</v>
      </c>
      <c r="J860" s="128"/>
    </row>
    <row r="861" spans="1:10" s="24" customFormat="1" ht="20.25" customHeight="1">
      <c r="A861" s="190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4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0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4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5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4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4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4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0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4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4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4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4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4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0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4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4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4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0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5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339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5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4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4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4" t="s">
        <v>36</v>
      </c>
      <c r="B887" s="20" t="s">
        <v>340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4" t="s">
        <v>5</v>
      </c>
      <c r="B888" s="20" t="s">
        <v>68</v>
      </c>
      <c r="C888" s="21">
        <v>850</v>
      </c>
      <c r="D888" s="23" t="s">
        <v>329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0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4" t="s">
        <v>164</v>
      </c>
      <c r="B890" s="20" t="s">
        <v>69</v>
      </c>
      <c r="C890" s="23" t="s">
        <v>70</v>
      </c>
      <c r="D890" s="23" t="s">
        <v>330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4" t="s">
        <v>165</v>
      </c>
      <c r="B891" s="191" t="s">
        <v>71</v>
      </c>
      <c r="C891" s="50">
        <v>852</v>
      </c>
      <c r="D891" s="23" t="s">
        <v>330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4" t="s">
        <v>118</v>
      </c>
      <c r="B892" s="117">
        <v>2330</v>
      </c>
      <c r="C892" s="117">
        <v>853</v>
      </c>
      <c r="D892" s="20" t="s">
        <v>343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4" t="s">
        <v>345</v>
      </c>
      <c r="B893" s="188">
        <v>2340</v>
      </c>
      <c r="C893" s="189">
        <v>853</v>
      </c>
      <c r="D893" s="20" t="s">
        <v>344</v>
      </c>
      <c r="E893" s="23"/>
      <c r="F893" s="3"/>
      <c r="G893" s="64"/>
      <c r="H893" s="64"/>
      <c r="I893" s="64"/>
      <c r="J893" s="32"/>
    </row>
    <row r="894" spans="1:10" ht="15.75">
      <c r="A894" s="114" t="s">
        <v>37</v>
      </c>
      <c r="B894" s="192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0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4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4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4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4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4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0" t="s">
        <v>6</v>
      </c>
      <c r="B901" s="191" t="s">
        <v>80</v>
      </c>
      <c r="C901" s="193" t="s">
        <v>45</v>
      </c>
      <c r="D901" s="194"/>
      <c r="E901" s="194"/>
      <c r="F901" s="195"/>
      <c r="G901" s="196">
        <f>G903+G904+G905+G906</f>
        <v>300000</v>
      </c>
      <c r="H901" s="196">
        <f>H903+H904+H905+H906</f>
        <v>0</v>
      </c>
      <c r="I901" s="196">
        <f>I903+I904+I905+I906</f>
        <v>0</v>
      </c>
      <c r="J901" s="32"/>
    </row>
    <row r="902" spans="1:10" ht="15.75">
      <c r="A902" s="190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4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4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4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5" t="s">
        <v>175</v>
      </c>
      <c r="B908" s="48">
        <v>2641</v>
      </c>
      <c r="C908" s="42" t="s">
        <v>90</v>
      </c>
      <c r="D908" s="42" t="s">
        <v>312</v>
      </c>
      <c r="E908" s="42"/>
      <c r="F908" s="42" t="s">
        <v>308</v>
      </c>
      <c r="G908" s="64"/>
      <c r="H908" s="64"/>
      <c r="I908" s="64"/>
      <c r="J908" s="25"/>
    </row>
    <row r="909" spans="1:10" ht="15.75">
      <c r="A909" s="115" t="s">
        <v>313</v>
      </c>
      <c r="B909" s="93">
        <v>2642</v>
      </c>
      <c r="C909" s="42" t="s">
        <v>90</v>
      </c>
      <c r="D909" s="42" t="s">
        <v>314</v>
      </c>
      <c r="E909" s="42"/>
      <c r="F909" s="42" t="s">
        <v>308</v>
      </c>
      <c r="G909" s="64"/>
      <c r="H909" s="64"/>
      <c r="I909" s="64"/>
      <c r="J909" s="25"/>
    </row>
    <row r="910" spans="1:10" ht="15.75">
      <c r="A910" s="115" t="s">
        <v>176</v>
      </c>
      <c r="B910" s="41" t="s">
        <v>120</v>
      </c>
      <c r="C910" s="42" t="s">
        <v>90</v>
      </c>
      <c r="D910" s="42" t="s">
        <v>315</v>
      </c>
      <c r="E910" s="42"/>
      <c r="F910" s="42" t="s">
        <v>308</v>
      </c>
      <c r="G910" s="64"/>
      <c r="H910" s="64"/>
      <c r="I910" s="64"/>
      <c r="J910" s="25"/>
    </row>
    <row r="911" spans="1:10" ht="15.75" hidden="1">
      <c r="A911" s="115"/>
      <c r="B911" s="93"/>
      <c r="C911" s="42" t="s">
        <v>90</v>
      </c>
      <c r="D911" s="42"/>
      <c r="E911" s="42"/>
      <c r="F911" s="42" t="s">
        <v>308</v>
      </c>
      <c r="G911" s="64"/>
      <c r="H911" s="64"/>
      <c r="I911" s="64"/>
      <c r="J911" s="25"/>
    </row>
    <row r="912" spans="1:10" ht="15.75">
      <c r="A912" s="115" t="s">
        <v>177</v>
      </c>
      <c r="B912" s="94" t="s">
        <v>121</v>
      </c>
      <c r="C912" s="56" t="s">
        <v>90</v>
      </c>
      <c r="D912" s="56" t="s">
        <v>317</v>
      </c>
      <c r="E912" s="56"/>
      <c r="F912" s="42" t="s">
        <v>308</v>
      </c>
      <c r="G912" s="64">
        <v>300000</v>
      </c>
      <c r="H912" s="64"/>
      <c r="I912" s="64"/>
      <c r="J912" s="25"/>
    </row>
    <row r="913" spans="1:10" ht="15.75">
      <c r="A913" s="115" t="s">
        <v>178</v>
      </c>
      <c r="B913" s="41" t="s">
        <v>122</v>
      </c>
      <c r="C913" s="42" t="s">
        <v>90</v>
      </c>
      <c r="D913" s="42" t="s">
        <v>319</v>
      </c>
      <c r="E913" s="42"/>
      <c r="F913" s="42" t="s">
        <v>308</v>
      </c>
      <c r="G913" s="64"/>
      <c r="H913" s="64"/>
      <c r="I913" s="64"/>
      <c r="J913" s="25"/>
    </row>
    <row r="914" spans="1:10" ht="15.75">
      <c r="A914" s="115" t="s">
        <v>179</v>
      </c>
      <c r="B914" s="41" t="s">
        <v>123</v>
      </c>
      <c r="C914" s="42" t="s">
        <v>90</v>
      </c>
      <c r="D914" s="42" t="s">
        <v>331</v>
      </c>
      <c r="E914" s="42"/>
      <c r="F914" s="42" t="s">
        <v>308</v>
      </c>
      <c r="G914" s="64"/>
      <c r="H914" s="64"/>
      <c r="I914" s="64"/>
      <c r="J914" s="25"/>
    </row>
    <row r="915" spans="1:10" ht="15.75">
      <c r="A915" s="116" t="s">
        <v>320</v>
      </c>
      <c r="B915" s="41"/>
      <c r="C915" s="42" t="s">
        <v>90</v>
      </c>
      <c r="D915" s="42" t="s">
        <v>111</v>
      </c>
      <c r="E915" s="42"/>
      <c r="F915" s="42" t="s">
        <v>308</v>
      </c>
      <c r="G915" s="64"/>
      <c r="H915" s="64"/>
      <c r="I915" s="64"/>
      <c r="J915" s="25"/>
    </row>
    <row r="916" spans="1:10" ht="15.75">
      <c r="A916" s="116" t="s">
        <v>321</v>
      </c>
      <c r="B916" s="41" t="s">
        <v>335</v>
      </c>
      <c r="C916" s="42" t="s">
        <v>90</v>
      </c>
      <c r="D916" s="42" t="s">
        <v>112</v>
      </c>
      <c r="E916" s="42"/>
      <c r="F916" s="42" t="s">
        <v>308</v>
      </c>
      <c r="G916" s="64"/>
      <c r="H916" s="64"/>
      <c r="I916" s="64"/>
      <c r="J916" s="25"/>
    </row>
    <row r="917" spans="1:10" ht="15.75">
      <c r="A917" s="115" t="s">
        <v>183</v>
      </c>
      <c r="B917" s="41" t="s">
        <v>336</v>
      </c>
      <c r="C917" s="42" t="s">
        <v>90</v>
      </c>
      <c r="D917" s="42" t="s">
        <v>65</v>
      </c>
      <c r="E917" s="42"/>
      <c r="F917" s="42" t="s">
        <v>308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5" t="s">
        <v>185</v>
      </c>
      <c r="B919" s="41"/>
      <c r="C919" s="42" t="s">
        <v>90</v>
      </c>
      <c r="D919" s="42" t="s">
        <v>322</v>
      </c>
      <c r="E919" s="42"/>
      <c r="F919" s="42" t="s">
        <v>308</v>
      </c>
      <c r="G919" s="64"/>
      <c r="H919" s="64"/>
      <c r="I919" s="64"/>
      <c r="J919" s="25"/>
    </row>
    <row r="920" spans="1:10" ht="15.75">
      <c r="A920" s="115" t="s">
        <v>184</v>
      </c>
      <c r="B920" s="41"/>
      <c r="C920" s="42" t="s">
        <v>90</v>
      </c>
      <c r="D920" s="42" t="s">
        <v>323</v>
      </c>
      <c r="E920" s="42"/>
      <c r="F920" s="42" t="s">
        <v>308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308</v>
      </c>
      <c r="G921" s="64"/>
      <c r="H921" s="64"/>
      <c r="I921" s="64"/>
      <c r="J921" s="25"/>
    </row>
    <row r="922" spans="1:10" ht="15.75">
      <c r="A922" s="115" t="s">
        <v>186</v>
      </c>
      <c r="B922" s="41"/>
      <c r="C922" s="42" t="s">
        <v>90</v>
      </c>
      <c r="D922" s="42" t="s">
        <v>324</v>
      </c>
      <c r="E922" s="42"/>
      <c r="F922" s="42" t="s">
        <v>308</v>
      </c>
      <c r="G922" s="64"/>
      <c r="H922" s="64"/>
      <c r="I922" s="64"/>
      <c r="J922" s="25"/>
    </row>
    <row r="923" spans="1:10" ht="15.75">
      <c r="A923" s="115" t="s">
        <v>182</v>
      </c>
      <c r="B923" s="41"/>
      <c r="C923" s="42" t="s">
        <v>90</v>
      </c>
      <c r="D923" s="42" t="s">
        <v>325</v>
      </c>
      <c r="E923" s="42"/>
      <c r="F923" s="42" t="s">
        <v>308</v>
      </c>
      <c r="G923" s="64"/>
      <c r="H923" s="64"/>
      <c r="I923" s="64"/>
      <c r="J923" s="25"/>
    </row>
    <row r="924" spans="1:10" ht="15.75">
      <c r="A924" s="115" t="s">
        <v>181</v>
      </c>
      <c r="B924" s="41"/>
      <c r="C924" s="42" t="s">
        <v>90</v>
      </c>
      <c r="D924" s="42" t="s">
        <v>326</v>
      </c>
      <c r="E924" s="42"/>
      <c r="F924" s="42" t="s">
        <v>308</v>
      </c>
      <c r="G924" s="64"/>
      <c r="H924" s="64"/>
      <c r="I924" s="64"/>
      <c r="J924" s="25"/>
    </row>
    <row r="925" spans="1:10" ht="18" customHeight="1">
      <c r="A925" s="115" t="s">
        <v>187</v>
      </c>
      <c r="B925" s="41"/>
      <c r="C925" s="42" t="s">
        <v>90</v>
      </c>
      <c r="D925" s="42" t="s">
        <v>327</v>
      </c>
      <c r="E925" s="42"/>
      <c r="F925" s="42" t="s">
        <v>308</v>
      </c>
      <c r="G925" s="64"/>
      <c r="H925" s="64"/>
      <c r="I925" s="64"/>
      <c r="J925" s="25"/>
    </row>
    <row r="926" spans="1:10" ht="15.75">
      <c r="A926" s="115" t="s">
        <v>188</v>
      </c>
      <c r="B926" s="41"/>
      <c r="C926" s="42" t="s">
        <v>90</v>
      </c>
      <c r="D926" s="42" t="s">
        <v>328</v>
      </c>
      <c r="E926" s="44"/>
      <c r="F926" s="42" t="s">
        <v>308</v>
      </c>
      <c r="G926" s="64"/>
      <c r="H926" s="64"/>
      <c r="I926" s="64"/>
      <c r="J926" s="25"/>
    </row>
    <row r="927" spans="1:10" ht="31.5">
      <c r="A927" s="115" t="s">
        <v>353</v>
      </c>
      <c r="B927" s="41"/>
      <c r="C927" s="42" t="s">
        <v>90</v>
      </c>
      <c r="D927" s="42" t="s">
        <v>352</v>
      </c>
      <c r="E927" s="44"/>
      <c r="F927" s="42" t="s">
        <v>308</v>
      </c>
      <c r="G927" s="64"/>
      <c r="H927" s="64"/>
      <c r="I927" s="64"/>
      <c r="J927" s="25"/>
    </row>
    <row r="928" spans="1:10" ht="18.75" customHeight="1">
      <c r="A928" s="116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0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4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4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3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8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4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4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5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4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4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4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4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4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4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4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4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4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4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4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4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4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4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4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4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4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4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4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4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4" t="s">
        <v>118</v>
      </c>
      <c r="B963" s="117">
        <v>2330</v>
      </c>
      <c r="C963" s="117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4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4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4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4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4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4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8"/>
      <c r="H971" s="118"/>
      <c r="I971" s="118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4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4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4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5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5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5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5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5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5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5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6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6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5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5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5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5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5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5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5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5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6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4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4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7" t="s">
        <v>207</v>
      </c>
      <c r="B1001" s="124" t="s">
        <v>43</v>
      </c>
      <c r="C1001" s="125" t="s">
        <v>45</v>
      </c>
      <c r="D1001" s="126"/>
      <c r="E1001" s="126"/>
      <c r="F1001" s="126"/>
      <c r="G1001" s="127"/>
      <c r="H1001" s="127"/>
      <c r="I1001" s="127"/>
      <c r="J1001" s="128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4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4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5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4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4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4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4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4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4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4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4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4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4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4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4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4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4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4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4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4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4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4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4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4" t="s">
        <v>118</v>
      </c>
      <c r="B1032" s="117">
        <v>2330</v>
      </c>
      <c r="C1032" s="117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4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4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4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4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4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4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8"/>
      <c r="H1040" s="118"/>
      <c r="I1040" s="118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4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4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4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5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5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5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5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5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5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5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6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6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5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5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5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5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5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5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5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5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6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4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4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8" t="s">
        <v>208</v>
      </c>
      <c r="B1070" s="124" t="s">
        <v>43</v>
      </c>
      <c r="C1070" s="125" t="s">
        <v>45</v>
      </c>
      <c r="D1070" s="126"/>
      <c r="E1070" s="126"/>
      <c r="F1070" s="126"/>
      <c r="G1070" s="127">
        <f>G1072+G1088+G1098+G1104+G1109+G1111</f>
        <v>0</v>
      </c>
      <c r="H1070" s="127">
        <f>H1072+H1088+H1098+H1104+H1109+H1111</f>
        <v>0</v>
      </c>
      <c r="I1070" s="127">
        <f>I1072+I1088+I1098+I1104+I1109+I1111</f>
        <v>0</v>
      </c>
      <c r="J1070" s="128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4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4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5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4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4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4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4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4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4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4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4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4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4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4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5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339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5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4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4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4" t="s">
        <v>36</v>
      </c>
      <c r="B1097" s="20" t="s">
        <v>340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4" t="s">
        <v>5</v>
      </c>
      <c r="B1098" s="20" t="s">
        <v>68</v>
      </c>
      <c r="C1098" s="21">
        <v>850</v>
      </c>
      <c r="D1098" s="23" t="s">
        <v>329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4" t="s">
        <v>164</v>
      </c>
      <c r="B1100" s="20" t="s">
        <v>69</v>
      </c>
      <c r="C1100" s="23" t="s">
        <v>70</v>
      </c>
      <c r="D1100" s="23" t="s">
        <v>330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4" t="s">
        <v>165</v>
      </c>
      <c r="B1101" s="112" t="s">
        <v>71</v>
      </c>
      <c r="C1101" s="50">
        <v>852</v>
      </c>
      <c r="D1101" s="23" t="s">
        <v>330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4" t="s">
        <v>118</v>
      </c>
      <c r="B1102" s="117">
        <v>2330</v>
      </c>
      <c r="C1102" s="117">
        <v>853</v>
      </c>
      <c r="D1102" s="20" t="s">
        <v>343</v>
      </c>
      <c r="E1102" s="23"/>
      <c r="F1102" s="3"/>
      <c r="G1102" s="64"/>
      <c r="H1102" s="64"/>
      <c r="I1102" s="64"/>
      <c r="J1102" s="32"/>
    </row>
    <row r="1103" spans="1:10" ht="15.75" hidden="1">
      <c r="A1103" s="114" t="s">
        <v>345</v>
      </c>
      <c r="B1103" s="188">
        <v>2340</v>
      </c>
      <c r="C1103" s="189">
        <v>853</v>
      </c>
      <c r="D1103" s="20" t="s">
        <v>344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4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4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4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4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4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4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8"/>
      <c r="E1111" s="178"/>
      <c r="F1111" s="179"/>
      <c r="G1111" s="180">
        <f>G1113+G1114+G1115+G1116</f>
        <v>0</v>
      </c>
      <c r="H1111" s="180">
        <f>H1113+H1114+H1115+H1116</f>
        <v>0</v>
      </c>
      <c r="I1111" s="180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4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4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4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5" t="s">
        <v>175</v>
      </c>
      <c r="B1118" s="48">
        <v>2641</v>
      </c>
      <c r="C1118" s="42" t="s">
        <v>90</v>
      </c>
      <c r="D1118" s="42" t="s">
        <v>312</v>
      </c>
      <c r="E1118" s="42"/>
      <c r="F1118" s="42" t="s">
        <v>308</v>
      </c>
      <c r="G1118" s="64"/>
      <c r="H1118" s="64"/>
      <c r="I1118" s="64"/>
      <c r="J1118" s="25"/>
    </row>
    <row r="1119" spans="1:10" ht="15.75" hidden="1">
      <c r="A1119" s="115" t="s">
        <v>313</v>
      </c>
      <c r="B1119" s="93">
        <v>2642</v>
      </c>
      <c r="C1119" s="42" t="s">
        <v>90</v>
      </c>
      <c r="D1119" s="42" t="s">
        <v>314</v>
      </c>
      <c r="E1119" s="42"/>
      <c r="F1119" s="42" t="s">
        <v>308</v>
      </c>
      <c r="G1119" s="64"/>
      <c r="H1119" s="64"/>
      <c r="I1119" s="64"/>
      <c r="J1119" s="25"/>
    </row>
    <row r="1120" spans="1:10" ht="15.75" hidden="1">
      <c r="A1120" s="115" t="s">
        <v>176</v>
      </c>
      <c r="B1120" s="41" t="s">
        <v>120</v>
      </c>
      <c r="C1120" s="42" t="s">
        <v>90</v>
      </c>
      <c r="D1120" s="42" t="s">
        <v>315</v>
      </c>
      <c r="E1120" s="42"/>
      <c r="F1120" s="42" t="s">
        <v>308</v>
      </c>
      <c r="G1120" s="64"/>
      <c r="H1120" s="64"/>
      <c r="I1120" s="64"/>
      <c r="J1120" s="25"/>
    </row>
    <row r="1121" spans="1:10" ht="15.75" hidden="1">
      <c r="A1121" s="115"/>
      <c r="B1121" s="93"/>
      <c r="C1121" s="42" t="s">
        <v>90</v>
      </c>
      <c r="D1121" s="42"/>
      <c r="E1121" s="42"/>
      <c r="F1121" s="42" t="s">
        <v>308</v>
      </c>
      <c r="G1121" s="64"/>
      <c r="H1121" s="64"/>
      <c r="I1121" s="64"/>
      <c r="J1121" s="25"/>
    </row>
    <row r="1122" spans="1:10" ht="15.75" hidden="1">
      <c r="A1122" s="115" t="s">
        <v>177</v>
      </c>
      <c r="B1122" s="94" t="s">
        <v>121</v>
      </c>
      <c r="C1122" s="56" t="s">
        <v>90</v>
      </c>
      <c r="D1122" s="56" t="s">
        <v>317</v>
      </c>
      <c r="E1122" s="56"/>
      <c r="F1122" s="42" t="s">
        <v>308</v>
      </c>
      <c r="G1122" s="64"/>
      <c r="H1122" s="64"/>
      <c r="I1122" s="64"/>
      <c r="J1122" s="25"/>
    </row>
    <row r="1123" spans="1:10" ht="15.75" hidden="1">
      <c r="A1123" s="115" t="s">
        <v>178</v>
      </c>
      <c r="B1123" s="41" t="s">
        <v>122</v>
      </c>
      <c r="C1123" s="42" t="s">
        <v>90</v>
      </c>
      <c r="D1123" s="42" t="s">
        <v>319</v>
      </c>
      <c r="E1123" s="42"/>
      <c r="F1123" s="42" t="s">
        <v>308</v>
      </c>
      <c r="G1123" s="64"/>
      <c r="H1123" s="64"/>
      <c r="I1123" s="64"/>
      <c r="J1123" s="25"/>
    </row>
    <row r="1124" spans="1:10" ht="15.75" hidden="1">
      <c r="A1124" s="115" t="s">
        <v>179</v>
      </c>
      <c r="B1124" s="41" t="s">
        <v>123</v>
      </c>
      <c r="C1124" s="42" t="s">
        <v>90</v>
      </c>
      <c r="D1124" s="42" t="s">
        <v>331</v>
      </c>
      <c r="E1124" s="42"/>
      <c r="F1124" s="42" t="s">
        <v>308</v>
      </c>
      <c r="G1124" s="64"/>
      <c r="H1124" s="64"/>
      <c r="I1124" s="64"/>
      <c r="J1124" s="25"/>
    </row>
    <row r="1125" spans="1:10" ht="15.75" hidden="1">
      <c r="A1125" s="116" t="s">
        <v>320</v>
      </c>
      <c r="B1125" s="41"/>
      <c r="C1125" s="42" t="s">
        <v>90</v>
      </c>
      <c r="D1125" s="42" t="s">
        <v>111</v>
      </c>
      <c r="E1125" s="42"/>
      <c r="F1125" s="42" t="s">
        <v>308</v>
      </c>
      <c r="G1125" s="64"/>
      <c r="H1125" s="64"/>
      <c r="I1125" s="64"/>
      <c r="J1125" s="25"/>
    </row>
    <row r="1126" spans="1:10" ht="15.75" hidden="1">
      <c r="A1126" s="116" t="s">
        <v>321</v>
      </c>
      <c r="B1126" s="41" t="s">
        <v>335</v>
      </c>
      <c r="C1126" s="42" t="s">
        <v>90</v>
      </c>
      <c r="D1126" s="42" t="s">
        <v>112</v>
      </c>
      <c r="E1126" s="42"/>
      <c r="F1126" s="42" t="s">
        <v>308</v>
      </c>
      <c r="G1126" s="64"/>
      <c r="H1126" s="64"/>
      <c r="I1126" s="64"/>
      <c r="J1126" s="25"/>
    </row>
    <row r="1127" spans="1:10" ht="15.75" hidden="1">
      <c r="A1127" s="115" t="s">
        <v>183</v>
      </c>
      <c r="B1127" s="41" t="s">
        <v>336</v>
      </c>
      <c r="C1127" s="42" t="s">
        <v>90</v>
      </c>
      <c r="D1127" s="42" t="s">
        <v>65</v>
      </c>
      <c r="E1127" s="42"/>
      <c r="F1127" s="42" t="s">
        <v>308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5" t="s">
        <v>185</v>
      </c>
      <c r="B1129" s="41"/>
      <c r="C1129" s="42" t="s">
        <v>90</v>
      </c>
      <c r="D1129" s="42" t="s">
        <v>322</v>
      </c>
      <c r="E1129" s="42"/>
      <c r="F1129" s="42" t="s">
        <v>308</v>
      </c>
      <c r="G1129" s="64"/>
      <c r="H1129" s="64"/>
      <c r="I1129" s="64"/>
      <c r="J1129" s="25"/>
    </row>
    <row r="1130" spans="1:10" ht="15.75" hidden="1">
      <c r="A1130" s="115" t="s">
        <v>184</v>
      </c>
      <c r="B1130" s="41"/>
      <c r="C1130" s="42" t="s">
        <v>90</v>
      </c>
      <c r="D1130" s="42" t="s">
        <v>323</v>
      </c>
      <c r="E1130" s="42"/>
      <c r="F1130" s="42" t="s">
        <v>308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308</v>
      </c>
      <c r="G1131" s="64"/>
      <c r="H1131" s="64"/>
      <c r="I1131" s="64"/>
      <c r="J1131" s="25"/>
    </row>
    <row r="1132" spans="1:10" ht="15.75" hidden="1">
      <c r="A1132" s="115" t="s">
        <v>186</v>
      </c>
      <c r="B1132" s="41"/>
      <c r="C1132" s="42" t="s">
        <v>90</v>
      </c>
      <c r="D1132" s="42" t="s">
        <v>324</v>
      </c>
      <c r="E1132" s="42"/>
      <c r="F1132" s="42" t="s">
        <v>308</v>
      </c>
      <c r="G1132" s="64"/>
      <c r="H1132" s="64"/>
      <c r="I1132" s="64"/>
      <c r="J1132" s="25"/>
    </row>
    <row r="1133" spans="1:10" ht="15.75" hidden="1">
      <c r="A1133" s="115" t="s">
        <v>182</v>
      </c>
      <c r="B1133" s="41"/>
      <c r="C1133" s="42" t="s">
        <v>90</v>
      </c>
      <c r="D1133" s="42" t="s">
        <v>325</v>
      </c>
      <c r="E1133" s="42"/>
      <c r="F1133" s="42" t="s">
        <v>308</v>
      </c>
      <c r="G1133" s="64"/>
      <c r="H1133" s="64"/>
      <c r="I1133" s="64"/>
      <c r="J1133" s="25"/>
    </row>
    <row r="1134" spans="1:10" ht="15.75" hidden="1">
      <c r="A1134" s="115" t="s">
        <v>181</v>
      </c>
      <c r="B1134" s="41"/>
      <c r="C1134" s="42" t="s">
        <v>90</v>
      </c>
      <c r="D1134" s="42" t="s">
        <v>326</v>
      </c>
      <c r="E1134" s="42"/>
      <c r="F1134" s="42" t="s">
        <v>308</v>
      </c>
      <c r="G1134" s="64"/>
      <c r="H1134" s="64"/>
      <c r="I1134" s="64"/>
      <c r="J1134" s="25"/>
    </row>
    <row r="1135" spans="1:10" ht="15.75" hidden="1">
      <c r="A1135" s="115" t="s">
        <v>187</v>
      </c>
      <c r="B1135" s="41"/>
      <c r="C1135" s="42" t="s">
        <v>90</v>
      </c>
      <c r="D1135" s="42" t="s">
        <v>327</v>
      </c>
      <c r="E1135" s="42"/>
      <c r="F1135" s="42" t="s">
        <v>308</v>
      </c>
      <c r="G1135" s="64"/>
      <c r="H1135" s="64"/>
      <c r="I1135" s="64"/>
      <c r="J1135" s="25"/>
    </row>
    <row r="1136" spans="1:10" ht="15.75" hidden="1">
      <c r="A1136" s="115" t="s">
        <v>188</v>
      </c>
      <c r="B1136" s="41"/>
      <c r="C1136" s="42" t="s">
        <v>90</v>
      </c>
      <c r="D1136" s="42" t="s">
        <v>328</v>
      </c>
      <c r="E1136" s="44"/>
      <c r="F1136" s="42" t="s">
        <v>308</v>
      </c>
      <c r="G1136" s="64"/>
      <c r="H1136" s="64"/>
      <c r="I1136" s="64"/>
      <c r="J1136" s="25"/>
    </row>
    <row r="1137" spans="1:10" ht="31.5" hidden="1">
      <c r="A1137" s="115" t="s">
        <v>353</v>
      </c>
      <c r="B1137" s="41"/>
      <c r="C1137" s="42" t="s">
        <v>90</v>
      </c>
      <c r="D1137" s="42" t="s">
        <v>352</v>
      </c>
      <c r="E1137" s="44"/>
      <c r="F1137" s="42" t="s">
        <v>308</v>
      </c>
      <c r="G1137" s="64"/>
      <c r="H1137" s="64"/>
      <c r="I1137" s="64"/>
      <c r="J1137" s="25"/>
    </row>
    <row r="1138" spans="1:10" ht="18" customHeight="1" hidden="1">
      <c r="A1138" s="116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4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4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7" t="s">
        <v>209</v>
      </c>
      <c r="B1142" s="124" t="s">
        <v>43</v>
      </c>
      <c r="C1142" s="125" t="s">
        <v>45</v>
      </c>
      <c r="D1142" s="126"/>
      <c r="E1142" s="126"/>
      <c r="F1142" s="126"/>
      <c r="G1142" s="127"/>
      <c r="H1142" s="127"/>
      <c r="I1142" s="127"/>
      <c r="J1142" s="128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4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4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5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4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4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4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4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4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4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4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4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4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4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4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4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4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4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4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4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4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4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4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4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4" t="s">
        <v>118</v>
      </c>
      <c r="B1173" s="117">
        <v>2330</v>
      </c>
      <c r="C1173" s="117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4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4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4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4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4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4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8"/>
      <c r="H1181" s="118"/>
      <c r="I1181" s="118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4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4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4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5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5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5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5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5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5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5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6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6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5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5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5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5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5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5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5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5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6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4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4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6" t="s">
        <v>210</v>
      </c>
      <c r="B1211" s="124" t="s">
        <v>43</v>
      </c>
      <c r="C1211" s="125" t="s">
        <v>45</v>
      </c>
      <c r="D1211" s="126"/>
      <c r="E1211" s="126"/>
      <c r="F1211" s="126"/>
      <c r="G1211" s="127"/>
      <c r="H1211" s="127"/>
      <c r="I1211" s="127"/>
      <c r="J1211" s="128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4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4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5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4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4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4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4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4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4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4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4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4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4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4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4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4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4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4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4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4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4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4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4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4" t="s">
        <v>118</v>
      </c>
      <c r="B1242" s="117">
        <v>2330</v>
      </c>
      <c r="C1242" s="117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4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4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4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4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4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4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8"/>
      <c r="H1250" s="118"/>
      <c r="I1250" s="118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4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4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4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5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5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5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5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5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5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5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6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6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5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5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5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5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5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5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5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5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6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4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4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4" t="s">
        <v>211</v>
      </c>
      <c r="B1280" s="124" t="s">
        <v>43</v>
      </c>
      <c r="C1280" s="125" t="s">
        <v>45</v>
      </c>
      <c r="D1280" s="126"/>
      <c r="E1280" s="126"/>
      <c r="F1280" s="126"/>
      <c r="G1280" s="127"/>
      <c r="H1280" s="127"/>
      <c r="I1280" s="127"/>
      <c r="J1280" s="128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4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4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5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4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4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4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4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4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4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4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4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4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4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4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4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4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4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4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4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4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4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4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4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4" t="s">
        <v>118</v>
      </c>
      <c r="B1311" s="117">
        <v>2330</v>
      </c>
      <c r="C1311" s="117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4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4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4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4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4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4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8"/>
      <c r="H1319" s="118"/>
      <c r="I1319" s="118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4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4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4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5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5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5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5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5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5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5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5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5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5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5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5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5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5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5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5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5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6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4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4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4" t="s">
        <v>234</v>
      </c>
      <c r="B1349" s="124" t="s">
        <v>43</v>
      </c>
      <c r="C1349" s="125" t="s">
        <v>45</v>
      </c>
      <c r="D1349" s="126"/>
      <c r="E1349" s="126"/>
      <c r="F1349" s="126"/>
      <c r="G1349" s="127"/>
      <c r="H1349" s="127"/>
      <c r="I1349" s="127"/>
      <c r="J1349" s="128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4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4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5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4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4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4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4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4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4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4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4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4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4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4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4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4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4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4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4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4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4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4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4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4" t="s">
        <v>118</v>
      </c>
      <c r="B1380" s="117">
        <v>2330</v>
      </c>
      <c r="C1380" s="117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4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4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4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4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4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4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8"/>
      <c r="H1388" s="118"/>
      <c r="I1388" s="118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4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4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4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5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5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5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5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5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5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5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5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5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5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5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5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5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5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5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5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5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6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4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4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4" t="s">
        <v>233</v>
      </c>
      <c r="B1418" s="124" t="s">
        <v>43</v>
      </c>
      <c r="C1418" s="125" t="s">
        <v>45</v>
      </c>
      <c r="D1418" s="126"/>
      <c r="E1418" s="126"/>
      <c r="F1418" s="126"/>
      <c r="G1418" s="127"/>
      <c r="H1418" s="127"/>
      <c r="I1418" s="127"/>
      <c r="J1418" s="128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4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4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5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4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4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4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4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4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4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4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4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4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4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4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4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4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4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4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4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4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4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4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4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4" t="s">
        <v>118</v>
      </c>
      <c r="B1449" s="117">
        <v>2330</v>
      </c>
      <c r="C1449" s="117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4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4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4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4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4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4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8"/>
      <c r="H1457" s="118"/>
      <c r="I1457" s="118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4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4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4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5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5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5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5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5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5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5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5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5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5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5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5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5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5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5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5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5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6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4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4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5" t="s">
        <v>213</v>
      </c>
      <c r="B1487" s="124" t="s">
        <v>43</v>
      </c>
      <c r="C1487" s="125" t="s">
        <v>45</v>
      </c>
      <c r="D1487" s="126"/>
      <c r="E1487" s="126"/>
      <c r="F1487" s="126"/>
      <c r="G1487" s="127"/>
      <c r="H1487" s="127"/>
      <c r="I1487" s="127"/>
      <c r="J1487" s="128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4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4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5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4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4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4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4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4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4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4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4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4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4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4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4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4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4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4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4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4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4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4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4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4" t="s">
        <v>118</v>
      </c>
      <c r="B1518" s="117">
        <v>2330</v>
      </c>
      <c r="C1518" s="117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4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4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4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4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4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4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8"/>
      <c r="H1526" s="118"/>
      <c r="I1526" s="118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4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4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4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5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5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5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5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5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5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5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5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5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5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5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5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5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5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5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5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5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6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4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4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2" t="s">
        <v>221</v>
      </c>
      <c r="B1556" s="124" t="s">
        <v>43</v>
      </c>
      <c r="C1556" s="125" t="s">
        <v>45</v>
      </c>
      <c r="D1556" s="126"/>
      <c r="E1556" s="126"/>
      <c r="F1556" s="126"/>
      <c r="G1556" s="127"/>
      <c r="H1556" s="127"/>
      <c r="I1556" s="127"/>
      <c r="J1556" s="128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4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4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5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4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4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4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4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4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4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4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4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4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4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4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4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4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4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4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4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4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4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4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4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4" t="s">
        <v>118</v>
      </c>
      <c r="B1587" s="117">
        <v>2330</v>
      </c>
      <c r="C1587" s="117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4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4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4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4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4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4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8"/>
      <c r="H1595" s="118"/>
      <c r="I1595" s="118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4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4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4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5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5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5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5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5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5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5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5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5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5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5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5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5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5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5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5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5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6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4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4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2" t="s">
        <v>232</v>
      </c>
      <c r="B1625" s="124" t="s">
        <v>43</v>
      </c>
      <c r="C1625" s="125" t="s">
        <v>45</v>
      </c>
      <c r="D1625" s="126"/>
      <c r="E1625" s="126"/>
      <c r="F1625" s="126"/>
      <c r="G1625" s="127"/>
      <c r="H1625" s="127"/>
      <c r="I1625" s="127"/>
      <c r="J1625" s="128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4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4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5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4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4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4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4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4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4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4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4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4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4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4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4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4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4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4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4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4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4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4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4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4" t="s">
        <v>118</v>
      </c>
      <c r="B1656" s="117">
        <v>2330</v>
      </c>
      <c r="C1656" s="117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4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4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4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4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4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4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8"/>
      <c r="H1664" s="118"/>
      <c r="I1664" s="118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4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4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4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5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5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5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5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5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5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5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5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5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5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5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5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5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5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5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5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5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6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4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4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2" t="s">
        <v>214</v>
      </c>
      <c r="B1694" s="124" t="s">
        <v>43</v>
      </c>
      <c r="C1694" s="125" t="s">
        <v>45</v>
      </c>
      <c r="D1694" s="126"/>
      <c r="E1694" s="126"/>
      <c r="F1694" s="126"/>
      <c r="G1694" s="127"/>
      <c r="H1694" s="127"/>
      <c r="I1694" s="127"/>
      <c r="J1694" s="128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4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4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5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4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4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4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4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4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4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4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4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4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4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4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4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4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4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4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4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4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4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4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4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4" t="s">
        <v>118</v>
      </c>
      <c r="B1725" s="117">
        <v>2330</v>
      </c>
      <c r="C1725" s="117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4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4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4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4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4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4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8"/>
      <c r="H1733" s="118"/>
      <c r="I1733" s="118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4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4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4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5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5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5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5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5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5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5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6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6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5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5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5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5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5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5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5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5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6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4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4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3" t="s">
        <v>199</v>
      </c>
      <c r="B1763" s="124" t="s">
        <v>43</v>
      </c>
      <c r="C1763" s="125" t="s">
        <v>45</v>
      </c>
      <c r="D1763" s="126"/>
      <c r="E1763" s="126"/>
      <c r="F1763" s="126"/>
      <c r="G1763" s="127"/>
      <c r="H1763" s="127"/>
      <c r="I1763" s="127"/>
      <c r="J1763" s="128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4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4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5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4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4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4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4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4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4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4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4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4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4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4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4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4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4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4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4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4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4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4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4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4" t="s">
        <v>118</v>
      </c>
      <c r="B1794" s="117">
        <v>2330</v>
      </c>
      <c r="C1794" s="117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4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4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4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4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4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4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8"/>
      <c r="H1802" s="118"/>
      <c r="I1802" s="118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4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4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4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5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5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5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5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5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5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5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6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6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5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5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5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5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5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5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5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5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6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4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4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2" t="s">
        <v>215</v>
      </c>
      <c r="B1832" s="124" t="s">
        <v>43</v>
      </c>
      <c r="C1832" s="125" t="s">
        <v>45</v>
      </c>
      <c r="D1832" s="126"/>
      <c r="E1832" s="126"/>
      <c r="F1832" s="126"/>
      <c r="G1832" s="127"/>
      <c r="H1832" s="127"/>
      <c r="I1832" s="127"/>
      <c r="J1832" s="128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4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4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5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4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4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4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4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4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4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4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4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4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4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4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4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4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4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4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4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4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4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4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4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4" t="s">
        <v>118</v>
      </c>
      <c r="B1863" s="117">
        <v>2330</v>
      </c>
      <c r="C1863" s="117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4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4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4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4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4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4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8"/>
      <c r="H1871" s="118"/>
      <c r="I1871" s="118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4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4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4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5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5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5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5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5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5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5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6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6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5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5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5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5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5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5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5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5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6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4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4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2" t="s">
        <v>216</v>
      </c>
      <c r="B1901" s="124" t="s">
        <v>43</v>
      </c>
      <c r="C1901" s="125" t="s">
        <v>45</v>
      </c>
      <c r="D1901" s="126"/>
      <c r="E1901" s="126"/>
      <c r="F1901" s="126"/>
      <c r="G1901" s="127"/>
      <c r="H1901" s="127"/>
      <c r="I1901" s="127"/>
      <c r="J1901" s="128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4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4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5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4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4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4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4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4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4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4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4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4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4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4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4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4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4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4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4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4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4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4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4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4" t="s">
        <v>118</v>
      </c>
      <c r="B1932" s="117">
        <v>2330</v>
      </c>
      <c r="C1932" s="117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4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4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4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4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4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4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8"/>
      <c r="H1940" s="118"/>
      <c r="I1940" s="118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4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4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4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5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5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5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5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5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5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5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6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6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5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5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5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5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5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5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5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5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6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4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4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2" t="s">
        <v>364</v>
      </c>
      <c r="B1970" s="124" t="s">
        <v>43</v>
      </c>
      <c r="C1970" s="125" t="s">
        <v>45</v>
      </c>
      <c r="D1970" s="126"/>
      <c r="E1970" s="126"/>
      <c r="F1970" s="126"/>
      <c r="G1970" s="127">
        <f>G1972+G1988+G1998+G2004+G2009+G2011</f>
        <v>3509532</v>
      </c>
      <c r="H1970" s="127">
        <f>H1972+H1988+H1998+H2004+H2009+H2011</f>
        <v>0</v>
      </c>
      <c r="I1970" s="127">
        <f>I1972+I1988+I1998+I2004+I2009+I2011</f>
        <v>0</v>
      </c>
      <c r="J1970" s="128"/>
    </row>
    <row r="1971" spans="1:10" s="24" customFormat="1" ht="20.25" customHeight="1">
      <c r="A1971" s="217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4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7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4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5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4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4" t="s">
        <v>332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4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7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4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4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4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4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4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7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4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4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4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7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5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339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5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4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4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4" t="s">
        <v>36</v>
      </c>
      <c r="B1997" s="20" t="s">
        <v>340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4" t="s">
        <v>5</v>
      </c>
      <c r="B1998" s="20" t="s">
        <v>68</v>
      </c>
      <c r="C1998" s="21">
        <v>850</v>
      </c>
      <c r="D1998" s="23" t="s">
        <v>329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7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4" t="s">
        <v>164</v>
      </c>
      <c r="B2000" s="20" t="s">
        <v>69</v>
      </c>
      <c r="C2000" s="23" t="s">
        <v>70</v>
      </c>
      <c r="D2000" s="23" t="s">
        <v>330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4" t="s">
        <v>165</v>
      </c>
      <c r="B2001" s="218" t="s">
        <v>71</v>
      </c>
      <c r="C2001" s="50">
        <v>852</v>
      </c>
      <c r="D2001" s="23" t="s">
        <v>330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4" t="s">
        <v>118</v>
      </c>
      <c r="B2002" s="117">
        <v>2330</v>
      </c>
      <c r="C2002" s="117">
        <v>853</v>
      </c>
      <c r="D2002" s="20" t="s">
        <v>343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4" t="s">
        <v>345</v>
      </c>
      <c r="B2003" s="188">
        <v>2340</v>
      </c>
      <c r="C2003" s="189">
        <v>853</v>
      </c>
      <c r="D2003" s="20" t="s">
        <v>344</v>
      </c>
      <c r="E2003" s="23"/>
      <c r="F2003" s="3"/>
      <c r="G2003" s="64"/>
      <c r="H2003" s="64"/>
      <c r="I2003" s="64"/>
      <c r="J2003" s="32"/>
    </row>
    <row r="2004" spans="1:10" ht="15.75">
      <c r="A2004" s="114" t="s">
        <v>37</v>
      </c>
      <c r="B2004" s="219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7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4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4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4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4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4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7" t="s">
        <v>6</v>
      </c>
      <c r="B2011" s="218" t="s">
        <v>80</v>
      </c>
      <c r="C2011" s="220" t="s">
        <v>45</v>
      </c>
      <c r="D2011" s="221"/>
      <c r="E2011" s="221"/>
      <c r="F2011" s="222"/>
      <c r="G2011" s="223">
        <f>G2013+G2014+G2015+G2016</f>
        <v>3509532</v>
      </c>
      <c r="H2011" s="223">
        <f>H2013+H2014+H2015+H2016</f>
        <v>0</v>
      </c>
      <c r="I2011" s="223">
        <f>I2013+I2014+I2015+I2016</f>
        <v>0</v>
      </c>
      <c r="J2011" s="32"/>
    </row>
    <row r="2012" spans="1:10" ht="15.75">
      <c r="A2012" s="217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4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4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4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3509532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5" t="s">
        <v>175</v>
      </c>
      <c r="B2018" s="48">
        <v>2641</v>
      </c>
      <c r="C2018" s="42" t="s">
        <v>90</v>
      </c>
      <c r="D2018" s="42" t="s">
        <v>312</v>
      </c>
      <c r="E2018" s="42"/>
      <c r="F2018" s="42" t="s">
        <v>308</v>
      </c>
      <c r="G2018" s="64"/>
      <c r="H2018" s="64"/>
      <c r="I2018" s="64"/>
      <c r="J2018" s="25"/>
    </row>
    <row r="2019" spans="1:10" ht="15.75">
      <c r="A2019" s="115" t="s">
        <v>313</v>
      </c>
      <c r="B2019" s="93">
        <v>2642</v>
      </c>
      <c r="C2019" s="42" t="s">
        <v>90</v>
      </c>
      <c r="D2019" s="42" t="s">
        <v>314</v>
      </c>
      <c r="E2019" s="42"/>
      <c r="F2019" s="42" t="s">
        <v>308</v>
      </c>
      <c r="G2019" s="64"/>
      <c r="H2019" s="64"/>
      <c r="I2019" s="64"/>
      <c r="J2019" s="25"/>
    </row>
    <row r="2020" spans="1:10" ht="15.75">
      <c r="A2020" s="115" t="s">
        <v>176</v>
      </c>
      <c r="B2020" s="41" t="s">
        <v>120</v>
      </c>
      <c r="C2020" s="42" t="s">
        <v>90</v>
      </c>
      <c r="D2020" s="42" t="s">
        <v>315</v>
      </c>
      <c r="E2020" s="42"/>
      <c r="F2020" s="42" t="s">
        <v>308</v>
      </c>
      <c r="G2020" s="64"/>
      <c r="H2020" s="64"/>
      <c r="I2020" s="64"/>
      <c r="J2020" s="25"/>
    </row>
    <row r="2021" spans="1:10" ht="15.75" hidden="1">
      <c r="A2021" s="115"/>
      <c r="B2021" s="93"/>
      <c r="C2021" s="42" t="s">
        <v>90</v>
      </c>
      <c r="D2021" s="42"/>
      <c r="E2021" s="42"/>
      <c r="F2021" s="42" t="s">
        <v>308</v>
      </c>
      <c r="G2021" s="64"/>
      <c r="H2021" s="64"/>
      <c r="I2021" s="64"/>
      <c r="J2021" s="25"/>
    </row>
    <row r="2022" spans="1:10" ht="15.75">
      <c r="A2022" s="115" t="s">
        <v>177</v>
      </c>
      <c r="B2022" s="94" t="s">
        <v>121</v>
      </c>
      <c r="C2022" s="56" t="s">
        <v>90</v>
      </c>
      <c r="D2022" s="56" t="s">
        <v>317</v>
      </c>
      <c r="E2022" s="56"/>
      <c r="F2022" s="42" t="s">
        <v>308</v>
      </c>
      <c r="G2022" s="64"/>
      <c r="H2022" s="64"/>
      <c r="I2022" s="64"/>
      <c r="J2022" s="25"/>
    </row>
    <row r="2023" spans="1:10" ht="15.75">
      <c r="A2023" s="115" t="s">
        <v>178</v>
      </c>
      <c r="B2023" s="41" t="s">
        <v>122</v>
      </c>
      <c r="C2023" s="42" t="s">
        <v>90</v>
      </c>
      <c r="D2023" s="42" t="s">
        <v>319</v>
      </c>
      <c r="E2023" s="42"/>
      <c r="F2023" s="42" t="s">
        <v>308</v>
      </c>
      <c r="G2023" s="64">
        <f>353888+25000</f>
        <v>378888</v>
      </c>
      <c r="H2023" s="64"/>
      <c r="I2023" s="64"/>
      <c r="J2023" s="25"/>
    </row>
    <row r="2024" spans="1:10" ht="15.75">
      <c r="A2024" s="115" t="s">
        <v>179</v>
      </c>
      <c r="B2024" s="41" t="s">
        <v>123</v>
      </c>
      <c r="C2024" s="42" t="s">
        <v>90</v>
      </c>
      <c r="D2024" s="42" t="s">
        <v>331</v>
      </c>
      <c r="E2024" s="42"/>
      <c r="F2024" s="42" t="s">
        <v>308</v>
      </c>
      <c r="G2024" s="64"/>
      <c r="H2024" s="64"/>
      <c r="I2024" s="64"/>
      <c r="J2024" s="25"/>
    </row>
    <row r="2025" spans="1:10" ht="15.75" hidden="1">
      <c r="A2025" s="116" t="s">
        <v>320</v>
      </c>
      <c r="B2025" s="41"/>
      <c r="C2025" s="42" t="s">
        <v>90</v>
      </c>
      <c r="D2025" s="42" t="s">
        <v>111</v>
      </c>
      <c r="E2025" s="42"/>
      <c r="F2025" s="42" t="s">
        <v>308</v>
      </c>
      <c r="G2025" s="64"/>
      <c r="H2025" s="64"/>
      <c r="I2025" s="64"/>
      <c r="J2025" s="25"/>
    </row>
    <row r="2026" spans="1:10" ht="15.75">
      <c r="A2026" s="116" t="s">
        <v>321</v>
      </c>
      <c r="B2026" s="41" t="s">
        <v>335</v>
      </c>
      <c r="C2026" s="42" t="s">
        <v>90</v>
      </c>
      <c r="D2026" s="42" t="s">
        <v>112</v>
      </c>
      <c r="E2026" s="42"/>
      <c r="F2026" s="42" t="s">
        <v>308</v>
      </c>
      <c r="G2026" s="64">
        <f>3510000-353888-25000-468</f>
        <v>3130644</v>
      </c>
      <c r="H2026" s="64"/>
      <c r="I2026" s="64"/>
      <c r="J2026" s="25"/>
    </row>
    <row r="2027" spans="1:10" ht="15.75">
      <c r="A2027" s="115" t="s">
        <v>183</v>
      </c>
      <c r="B2027" s="41" t="s">
        <v>336</v>
      </c>
      <c r="C2027" s="42" t="s">
        <v>90</v>
      </c>
      <c r="D2027" s="42" t="s">
        <v>65</v>
      </c>
      <c r="E2027" s="42"/>
      <c r="F2027" s="42" t="s">
        <v>308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5" t="s">
        <v>185</v>
      </c>
      <c r="B2029" s="41"/>
      <c r="C2029" s="42" t="s">
        <v>90</v>
      </c>
      <c r="D2029" s="42" t="s">
        <v>322</v>
      </c>
      <c r="E2029" s="42"/>
      <c r="F2029" s="42" t="s">
        <v>308</v>
      </c>
      <c r="G2029" s="64"/>
      <c r="H2029" s="64"/>
      <c r="I2029" s="64"/>
      <c r="J2029" s="25"/>
    </row>
    <row r="2030" spans="1:10" ht="15.75">
      <c r="A2030" s="115" t="s">
        <v>184</v>
      </c>
      <c r="B2030" s="41"/>
      <c r="C2030" s="42" t="s">
        <v>90</v>
      </c>
      <c r="D2030" s="42" t="s">
        <v>323</v>
      </c>
      <c r="E2030" s="42"/>
      <c r="F2030" s="42" t="s">
        <v>308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308</v>
      </c>
      <c r="G2031" s="64"/>
      <c r="H2031" s="64"/>
      <c r="I2031" s="64"/>
      <c r="J2031" s="25"/>
    </row>
    <row r="2032" spans="1:10" ht="15.75">
      <c r="A2032" s="115" t="s">
        <v>186</v>
      </c>
      <c r="B2032" s="41"/>
      <c r="C2032" s="42" t="s">
        <v>90</v>
      </c>
      <c r="D2032" s="42" t="s">
        <v>324</v>
      </c>
      <c r="E2032" s="42"/>
      <c r="F2032" s="42" t="s">
        <v>308</v>
      </c>
      <c r="G2032" s="64"/>
      <c r="H2032" s="64"/>
      <c r="I2032" s="64"/>
      <c r="J2032" s="25"/>
    </row>
    <row r="2033" spans="1:10" ht="15.75">
      <c r="A2033" s="115" t="s">
        <v>182</v>
      </c>
      <c r="B2033" s="41"/>
      <c r="C2033" s="42" t="s">
        <v>90</v>
      </c>
      <c r="D2033" s="42" t="s">
        <v>325</v>
      </c>
      <c r="E2033" s="42"/>
      <c r="F2033" s="42" t="s">
        <v>308</v>
      </c>
      <c r="G2033" s="64"/>
      <c r="H2033" s="64"/>
      <c r="I2033" s="64"/>
      <c r="J2033" s="25"/>
    </row>
    <row r="2034" spans="1:10" ht="15.75">
      <c r="A2034" s="115" t="s">
        <v>181</v>
      </c>
      <c r="B2034" s="41"/>
      <c r="C2034" s="42" t="s">
        <v>90</v>
      </c>
      <c r="D2034" s="42" t="s">
        <v>326</v>
      </c>
      <c r="E2034" s="42"/>
      <c r="F2034" s="42" t="s">
        <v>308</v>
      </c>
      <c r="G2034" s="64"/>
      <c r="H2034" s="64"/>
      <c r="I2034" s="64"/>
      <c r="J2034" s="25"/>
    </row>
    <row r="2035" spans="1:10" ht="18" customHeight="1">
      <c r="A2035" s="115" t="s">
        <v>187</v>
      </c>
      <c r="B2035" s="41"/>
      <c r="C2035" s="42" t="s">
        <v>90</v>
      </c>
      <c r="D2035" s="42" t="s">
        <v>327</v>
      </c>
      <c r="E2035" s="42"/>
      <c r="F2035" s="42" t="s">
        <v>308</v>
      </c>
      <c r="G2035" s="64"/>
      <c r="H2035" s="64"/>
      <c r="I2035" s="64"/>
      <c r="J2035" s="25"/>
    </row>
    <row r="2036" spans="1:10" ht="20.25" customHeight="1">
      <c r="A2036" s="115" t="s">
        <v>188</v>
      </c>
      <c r="B2036" s="41"/>
      <c r="C2036" s="42" t="s">
        <v>90</v>
      </c>
      <c r="D2036" s="42" t="s">
        <v>328</v>
      </c>
      <c r="E2036" s="44"/>
      <c r="F2036" s="42" t="s">
        <v>308</v>
      </c>
      <c r="G2036" s="64"/>
      <c r="H2036" s="64"/>
      <c r="I2036" s="64"/>
      <c r="J2036" s="25"/>
    </row>
    <row r="2037" spans="1:10" ht="18.75" customHeight="1">
      <c r="A2037" s="115" t="s">
        <v>353</v>
      </c>
      <c r="B2037" s="41"/>
      <c r="C2037" s="42" t="s">
        <v>90</v>
      </c>
      <c r="D2037" s="42" t="s">
        <v>352</v>
      </c>
      <c r="E2037" s="44"/>
      <c r="F2037" s="42" t="s">
        <v>308</v>
      </c>
      <c r="G2037" s="64"/>
      <c r="H2037" s="64"/>
      <c r="I2037" s="64"/>
      <c r="J2037" s="25"/>
    </row>
    <row r="2038" spans="1:10" ht="17.25" customHeight="1">
      <c r="A2038" s="116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7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4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4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2" t="s">
        <v>217</v>
      </c>
      <c r="B2042" s="124" t="s">
        <v>43</v>
      </c>
      <c r="C2042" s="125" t="s">
        <v>45</v>
      </c>
      <c r="D2042" s="126"/>
      <c r="E2042" s="126"/>
      <c r="F2042" s="126"/>
      <c r="G2042" s="127"/>
      <c r="H2042" s="127"/>
      <c r="I2042" s="127"/>
      <c r="J2042" s="128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4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4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5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4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4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4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4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4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4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4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4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4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4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4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4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4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4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4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4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4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4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4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4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4" t="s">
        <v>118</v>
      </c>
      <c r="B2073" s="117">
        <v>2330</v>
      </c>
      <c r="C2073" s="117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4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4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4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4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4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4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40" t="s">
        <v>6</v>
      </c>
      <c r="B2081" s="241" t="s">
        <v>80</v>
      </c>
      <c r="C2081" s="243" t="s">
        <v>45</v>
      </c>
      <c r="D2081" s="245"/>
      <c r="E2081" s="60"/>
      <c r="F2081" s="252"/>
      <c r="G2081" s="254"/>
      <c r="H2081" s="254"/>
      <c r="I2081" s="254"/>
      <c r="J2081" s="256"/>
    </row>
    <row r="2082" spans="1:10" ht="8.25" customHeight="1" hidden="1">
      <c r="A2082" s="240"/>
      <c r="B2082" s="242"/>
      <c r="C2082" s="244"/>
      <c r="D2082" s="246"/>
      <c r="E2082" s="61"/>
      <c r="F2082" s="253"/>
      <c r="G2082" s="255"/>
      <c r="H2082" s="255"/>
      <c r="I2082" s="255"/>
      <c r="J2082" s="257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4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4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4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5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5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5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5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5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5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5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6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6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5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5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5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5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5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5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5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5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6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4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4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2" t="s">
        <v>365</v>
      </c>
      <c r="B2112" s="124" t="s">
        <v>43</v>
      </c>
      <c r="C2112" s="125" t="s">
        <v>45</v>
      </c>
      <c r="D2112" s="126"/>
      <c r="E2112" s="126"/>
      <c r="F2112" s="126"/>
      <c r="G2112" s="127">
        <f>G2114+G2130+G2140+G2146+G2151+G2153</f>
        <v>3398100</v>
      </c>
      <c r="H2112" s="127">
        <f>H2114+H2130+H2140+H2146+H2151+H2153</f>
        <v>0</v>
      </c>
      <c r="I2112" s="127">
        <f>I2114+I2130+I2140+I2146+I2151+I2153</f>
        <v>0</v>
      </c>
      <c r="J2112" s="128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4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4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5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4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4" t="s">
        <v>332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4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4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4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4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4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4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4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4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4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5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339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5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4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4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4" t="s">
        <v>36</v>
      </c>
      <c r="B2139" s="20" t="s">
        <v>340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4" t="s">
        <v>5</v>
      </c>
      <c r="B2140" s="20" t="s">
        <v>68</v>
      </c>
      <c r="C2140" s="21">
        <v>850</v>
      </c>
      <c r="D2140" s="23" t="s">
        <v>329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4" t="s">
        <v>164</v>
      </c>
      <c r="B2142" s="20" t="s">
        <v>69</v>
      </c>
      <c r="C2142" s="23" t="s">
        <v>70</v>
      </c>
      <c r="D2142" s="23" t="s">
        <v>330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4" t="s">
        <v>165</v>
      </c>
      <c r="B2143" s="112" t="s">
        <v>71</v>
      </c>
      <c r="C2143" s="50">
        <v>852</v>
      </c>
      <c r="D2143" s="23" t="s">
        <v>330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4" t="s">
        <v>118</v>
      </c>
      <c r="B2144" s="117">
        <v>2330</v>
      </c>
      <c r="C2144" s="117">
        <v>853</v>
      </c>
      <c r="D2144" s="20" t="s">
        <v>343</v>
      </c>
      <c r="E2144" s="23"/>
      <c r="F2144" s="3"/>
      <c r="G2144" s="64"/>
      <c r="H2144" s="64"/>
      <c r="I2144" s="64"/>
      <c r="J2144" s="32"/>
    </row>
    <row r="2145" spans="1:10" ht="15.75" hidden="1">
      <c r="A2145" s="114" t="s">
        <v>345</v>
      </c>
      <c r="B2145" s="188">
        <v>2340</v>
      </c>
      <c r="C2145" s="189">
        <v>853</v>
      </c>
      <c r="D2145" s="20" t="s">
        <v>344</v>
      </c>
      <c r="E2145" s="23"/>
      <c r="F2145" s="3"/>
      <c r="G2145" s="64"/>
      <c r="H2145" s="64"/>
      <c r="I2145" s="64"/>
      <c r="J2145" s="32"/>
    </row>
    <row r="2146" spans="1:10" ht="23.25" customHeight="1">
      <c r="A2146" s="114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4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4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4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4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4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5"/>
      <c r="E2153" s="145"/>
      <c r="F2153" s="146"/>
      <c r="G2153" s="147">
        <f>G2155+G2156+G2157+G2158</f>
        <v>3398100</v>
      </c>
      <c r="H2153" s="147">
        <f>H2155+H2156+H2157+H2158</f>
        <v>0</v>
      </c>
      <c r="I2153" s="147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4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4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4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5" t="s">
        <v>175</v>
      </c>
      <c r="B2160" s="48">
        <v>2641</v>
      </c>
      <c r="C2160" s="42" t="s">
        <v>90</v>
      </c>
      <c r="D2160" s="42" t="s">
        <v>312</v>
      </c>
      <c r="E2160" s="42"/>
      <c r="F2160" s="42" t="s">
        <v>308</v>
      </c>
      <c r="G2160" s="64"/>
      <c r="H2160" s="64"/>
      <c r="I2160" s="64"/>
      <c r="J2160" s="25"/>
    </row>
    <row r="2161" spans="1:10" ht="15.75">
      <c r="A2161" s="115" t="s">
        <v>313</v>
      </c>
      <c r="B2161" s="93">
        <v>2642</v>
      </c>
      <c r="C2161" s="42" t="s">
        <v>90</v>
      </c>
      <c r="D2161" s="42" t="s">
        <v>314</v>
      </c>
      <c r="E2161" s="42"/>
      <c r="F2161" s="42" t="s">
        <v>308</v>
      </c>
      <c r="G2161" s="64"/>
      <c r="H2161" s="64"/>
      <c r="I2161" s="64"/>
      <c r="J2161" s="25"/>
    </row>
    <row r="2162" spans="1:10" ht="15.75">
      <c r="A2162" s="115" t="s">
        <v>176</v>
      </c>
      <c r="B2162" s="41" t="s">
        <v>120</v>
      </c>
      <c r="C2162" s="42" t="s">
        <v>90</v>
      </c>
      <c r="D2162" s="42" t="s">
        <v>315</v>
      </c>
      <c r="E2162" s="42"/>
      <c r="F2162" s="42" t="s">
        <v>308</v>
      </c>
      <c r="G2162" s="64"/>
      <c r="H2162" s="64"/>
      <c r="I2162" s="64"/>
      <c r="J2162" s="25"/>
    </row>
    <row r="2163" spans="1:10" ht="15.75" hidden="1">
      <c r="A2163" s="115"/>
      <c r="B2163" s="93"/>
      <c r="C2163" s="42" t="s">
        <v>90</v>
      </c>
      <c r="D2163" s="42"/>
      <c r="E2163" s="42"/>
      <c r="F2163" s="42" t="s">
        <v>308</v>
      </c>
      <c r="G2163" s="64"/>
      <c r="H2163" s="64"/>
      <c r="I2163" s="64"/>
      <c r="J2163" s="25"/>
    </row>
    <row r="2164" spans="1:10" ht="15.75">
      <c r="A2164" s="115" t="s">
        <v>177</v>
      </c>
      <c r="B2164" s="94" t="s">
        <v>121</v>
      </c>
      <c r="C2164" s="56" t="s">
        <v>90</v>
      </c>
      <c r="D2164" s="56" t="s">
        <v>317</v>
      </c>
      <c r="E2164" s="56"/>
      <c r="F2164" s="42" t="s">
        <v>308</v>
      </c>
      <c r="G2164" s="64"/>
      <c r="H2164" s="64"/>
      <c r="I2164" s="64"/>
      <c r="J2164" s="25"/>
    </row>
    <row r="2165" spans="1:10" ht="15.75">
      <c r="A2165" s="115" t="s">
        <v>178</v>
      </c>
      <c r="B2165" s="41" t="s">
        <v>122</v>
      </c>
      <c r="C2165" s="42" t="s">
        <v>90</v>
      </c>
      <c r="D2165" s="42" t="s">
        <v>319</v>
      </c>
      <c r="E2165" s="42"/>
      <c r="F2165" s="42" t="s">
        <v>308</v>
      </c>
      <c r="G2165" s="64">
        <v>117000</v>
      </c>
      <c r="H2165" s="64"/>
      <c r="I2165" s="64"/>
      <c r="J2165" s="25"/>
    </row>
    <row r="2166" spans="1:10" ht="15.75">
      <c r="A2166" s="115" t="s">
        <v>179</v>
      </c>
      <c r="B2166" s="41" t="s">
        <v>123</v>
      </c>
      <c r="C2166" s="42" t="s">
        <v>90</v>
      </c>
      <c r="D2166" s="42" t="s">
        <v>331</v>
      </c>
      <c r="E2166" s="42"/>
      <c r="F2166" s="42" t="s">
        <v>308</v>
      </c>
      <c r="G2166" s="64"/>
      <c r="H2166" s="64"/>
      <c r="I2166" s="64"/>
      <c r="J2166" s="25"/>
    </row>
    <row r="2167" spans="1:10" ht="15.75" hidden="1">
      <c r="A2167" s="116" t="s">
        <v>320</v>
      </c>
      <c r="B2167" s="41"/>
      <c r="C2167" s="42" t="s">
        <v>90</v>
      </c>
      <c r="D2167" s="42" t="s">
        <v>111</v>
      </c>
      <c r="E2167" s="42"/>
      <c r="F2167" s="42" t="s">
        <v>308</v>
      </c>
      <c r="G2167" s="64"/>
      <c r="H2167" s="64"/>
      <c r="I2167" s="64"/>
      <c r="J2167" s="25"/>
    </row>
    <row r="2168" spans="1:10" ht="15.75">
      <c r="A2168" s="116" t="s">
        <v>321</v>
      </c>
      <c r="B2168" s="41" t="s">
        <v>335</v>
      </c>
      <c r="C2168" s="42" t="s">
        <v>90</v>
      </c>
      <c r="D2168" s="42" t="s">
        <v>112</v>
      </c>
      <c r="E2168" s="42"/>
      <c r="F2168" s="42" t="s">
        <v>308</v>
      </c>
      <c r="G2168" s="64">
        <f>3398100-117000</f>
        <v>3281100</v>
      </c>
      <c r="H2168" s="64"/>
      <c r="I2168" s="64"/>
      <c r="J2168" s="25"/>
    </row>
    <row r="2169" spans="1:10" ht="15.75">
      <c r="A2169" s="115" t="s">
        <v>183</v>
      </c>
      <c r="B2169" s="41" t="s">
        <v>336</v>
      </c>
      <c r="C2169" s="42" t="s">
        <v>90</v>
      </c>
      <c r="D2169" s="42" t="s">
        <v>65</v>
      </c>
      <c r="E2169" s="42"/>
      <c r="F2169" s="42" t="s">
        <v>308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5" t="s">
        <v>185</v>
      </c>
      <c r="B2171" s="41"/>
      <c r="C2171" s="42" t="s">
        <v>90</v>
      </c>
      <c r="D2171" s="42" t="s">
        <v>322</v>
      </c>
      <c r="E2171" s="42"/>
      <c r="F2171" s="42" t="s">
        <v>308</v>
      </c>
      <c r="G2171" s="64"/>
      <c r="H2171" s="64"/>
      <c r="I2171" s="64"/>
      <c r="J2171" s="25"/>
    </row>
    <row r="2172" spans="1:10" ht="15.75">
      <c r="A2172" s="115" t="s">
        <v>184</v>
      </c>
      <c r="B2172" s="41"/>
      <c r="C2172" s="42" t="s">
        <v>90</v>
      </c>
      <c r="D2172" s="42" t="s">
        <v>323</v>
      </c>
      <c r="E2172" s="42"/>
      <c r="F2172" s="42" t="s">
        <v>308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308</v>
      </c>
      <c r="G2173" s="64"/>
      <c r="H2173" s="64"/>
      <c r="I2173" s="64"/>
      <c r="J2173" s="25"/>
    </row>
    <row r="2174" spans="1:10" ht="15.75">
      <c r="A2174" s="115" t="s">
        <v>186</v>
      </c>
      <c r="B2174" s="41"/>
      <c r="C2174" s="42" t="s">
        <v>90</v>
      </c>
      <c r="D2174" s="42" t="s">
        <v>324</v>
      </c>
      <c r="E2174" s="42"/>
      <c r="F2174" s="42" t="s">
        <v>308</v>
      </c>
      <c r="G2174" s="64"/>
      <c r="H2174" s="64"/>
      <c r="I2174" s="64"/>
      <c r="J2174" s="25"/>
    </row>
    <row r="2175" spans="1:10" ht="15.75">
      <c r="A2175" s="115" t="s">
        <v>182</v>
      </c>
      <c r="B2175" s="41"/>
      <c r="C2175" s="42" t="s">
        <v>90</v>
      </c>
      <c r="D2175" s="42" t="s">
        <v>325</v>
      </c>
      <c r="E2175" s="42"/>
      <c r="F2175" s="42" t="s">
        <v>308</v>
      </c>
      <c r="G2175" s="64"/>
      <c r="H2175" s="64"/>
      <c r="I2175" s="64"/>
      <c r="J2175" s="25"/>
    </row>
    <row r="2176" spans="1:10" ht="15.75">
      <c r="A2176" s="115" t="s">
        <v>181</v>
      </c>
      <c r="B2176" s="41"/>
      <c r="C2176" s="42" t="s">
        <v>90</v>
      </c>
      <c r="D2176" s="42" t="s">
        <v>326</v>
      </c>
      <c r="E2176" s="42"/>
      <c r="F2176" s="42" t="s">
        <v>308</v>
      </c>
      <c r="G2176" s="64"/>
      <c r="H2176" s="64"/>
      <c r="I2176" s="64"/>
      <c r="J2176" s="25"/>
    </row>
    <row r="2177" spans="1:10" ht="15.75">
      <c r="A2177" s="115" t="s">
        <v>187</v>
      </c>
      <c r="B2177" s="41"/>
      <c r="C2177" s="42" t="s">
        <v>90</v>
      </c>
      <c r="D2177" s="42" t="s">
        <v>327</v>
      </c>
      <c r="E2177" s="42"/>
      <c r="F2177" s="42" t="s">
        <v>308</v>
      </c>
      <c r="G2177" s="64"/>
      <c r="H2177" s="64"/>
      <c r="I2177" s="64"/>
      <c r="J2177" s="25"/>
    </row>
    <row r="2178" spans="1:10" ht="15.75">
      <c r="A2178" s="115" t="s">
        <v>188</v>
      </c>
      <c r="B2178" s="41"/>
      <c r="C2178" s="42" t="s">
        <v>90</v>
      </c>
      <c r="D2178" s="42" t="s">
        <v>328</v>
      </c>
      <c r="E2178" s="44"/>
      <c r="F2178" s="42" t="s">
        <v>308</v>
      </c>
      <c r="G2178" s="64"/>
      <c r="H2178" s="64"/>
      <c r="I2178" s="64"/>
      <c r="J2178" s="25"/>
    </row>
    <row r="2179" spans="1:10" ht="31.5">
      <c r="A2179" s="115" t="s">
        <v>353</v>
      </c>
      <c r="B2179" s="41"/>
      <c r="C2179" s="42" t="s">
        <v>90</v>
      </c>
      <c r="D2179" s="42" t="s">
        <v>352</v>
      </c>
      <c r="E2179" s="44"/>
      <c r="F2179" s="42" t="s">
        <v>308</v>
      </c>
      <c r="G2179" s="64"/>
      <c r="H2179" s="64"/>
      <c r="I2179" s="64"/>
      <c r="J2179" s="25"/>
    </row>
    <row r="2180" spans="1:10" ht="18" customHeight="1">
      <c r="A2180" s="116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4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4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2" t="s">
        <v>366</v>
      </c>
      <c r="B2184" s="124" t="s">
        <v>43</v>
      </c>
      <c r="C2184" s="125" t="s">
        <v>45</v>
      </c>
      <c r="D2184" s="126"/>
      <c r="E2184" s="126"/>
      <c r="F2184" s="126"/>
      <c r="G2184" s="127">
        <f>G2186+G2202+G2212+G2218+G2223+G2225</f>
        <v>590881.41</v>
      </c>
      <c r="H2184" s="127">
        <f>H2186+H2202+H2212+H2218+H2223+H2225</f>
        <v>0</v>
      </c>
      <c r="I2184" s="127">
        <f>I2186+I2202+I2212+I2218+I2223+I2225</f>
        <v>0</v>
      </c>
      <c r="J2184" s="128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4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4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5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4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4" t="s">
        <v>332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4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4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4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4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4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4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4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4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4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5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339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5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4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4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4" t="s">
        <v>36</v>
      </c>
      <c r="B2211" s="20" t="s">
        <v>340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4" t="s">
        <v>5</v>
      </c>
      <c r="B2212" s="20" t="s">
        <v>68</v>
      </c>
      <c r="C2212" s="21">
        <v>850</v>
      </c>
      <c r="D2212" s="23" t="s">
        <v>329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4" t="s">
        <v>164</v>
      </c>
      <c r="B2214" s="20" t="s">
        <v>69</v>
      </c>
      <c r="C2214" s="23" t="s">
        <v>70</v>
      </c>
      <c r="D2214" s="23" t="s">
        <v>330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4" t="s">
        <v>165</v>
      </c>
      <c r="B2215" s="112" t="s">
        <v>71</v>
      </c>
      <c r="C2215" s="50">
        <v>852</v>
      </c>
      <c r="D2215" s="23" t="s">
        <v>330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4" t="s">
        <v>118</v>
      </c>
      <c r="B2216" s="117">
        <v>2330</v>
      </c>
      <c r="C2216" s="117">
        <v>853</v>
      </c>
      <c r="D2216" s="20" t="s">
        <v>343</v>
      </c>
      <c r="E2216" s="23"/>
      <c r="F2216" s="3"/>
      <c r="G2216" s="64"/>
      <c r="H2216" s="64"/>
      <c r="I2216" s="64"/>
      <c r="J2216" s="32"/>
    </row>
    <row r="2217" spans="1:10" ht="15.75" hidden="1">
      <c r="A2217" s="114" t="s">
        <v>345</v>
      </c>
      <c r="B2217" s="188">
        <v>2340</v>
      </c>
      <c r="C2217" s="189">
        <v>853</v>
      </c>
      <c r="D2217" s="20" t="s">
        <v>344</v>
      </c>
      <c r="E2217" s="23"/>
      <c r="F2217" s="3"/>
      <c r="G2217" s="64"/>
      <c r="H2217" s="64"/>
      <c r="I2217" s="64"/>
      <c r="J2217" s="32"/>
    </row>
    <row r="2218" spans="1:10" ht="23.25" customHeight="1">
      <c r="A2218" s="114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4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4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4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4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4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5"/>
      <c r="E2225" s="145"/>
      <c r="F2225" s="146"/>
      <c r="G2225" s="147">
        <f>G2227+G2228+G2229+G2230</f>
        <v>590881.41</v>
      </c>
      <c r="H2225" s="147">
        <f>H2227+H2228+H2229+H2230</f>
        <v>0</v>
      </c>
      <c r="I2225" s="147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4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4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4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590881.41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5" t="s">
        <v>175</v>
      </c>
      <c r="B2232" s="48">
        <v>2641</v>
      </c>
      <c r="C2232" s="42" t="s">
        <v>90</v>
      </c>
      <c r="D2232" s="42" t="s">
        <v>312</v>
      </c>
      <c r="E2232" s="42"/>
      <c r="F2232" s="42" t="s">
        <v>308</v>
      </c>
      <c r="G2232" s="64"/>
      <c r="H2232" s="64"/>
      <c r="I2232" s="64"/>
      <c r="J2232" s="25"/>
    </row>
    <row r="2233" spans="1:10" ht="15.75">
      <c r="A2233" s="115" t="s">
        <v>313</v>
      </c>
      <c r="B2233" s="93">
        <v>2642</v>
      </c>
      <c r="C2233" s="42" t="s">
        <v>90</v>
      </c>
      <c r="D2233" s="42" t="s">
        <v>314</v>
      </c>
      <c r="E2233" s="42"/>
      <c r="F2233" s="42" t="s">
        <v>308</v>
      </c>
      <c r="G2233" s="64"/>
      <c r="H2233" s="64"/>
      <c r="I2233" s="64"/>
      <c r="J2233" s="25"/>
    </row>
    <row r="2234" spans="1:10" ht="15.75">
      <c r="A2234" s="115" t="s">
        <v>176</v>
      </c>
      <c r="B2234" s="41" t="s">
        <v>120</v>
      </c>
      <c r="C2234" s="42" t="s">
        <v>90</v>
      </c>
      <c r="D2234" s="42" t="s">
        <v>315</v>
      </c>
      <c r="E2234" s="42"/>
      <c r="F2234" s="42" t="s">
        <v>308</v>
      </c>
      <c r="G2234" s="64"/>
      <c r="H2234" s="64"/>
      <c r="I2234" s="64"/>
      <c r="J2234" s="25"/>
    </row>
    <row r="2235" spans="1:10" ht="15.75" hidden="1">
      <c r="A2235" s="115"/>
      <c r="B2235" s="93"/>
      <c r="C2235" s="42" t="s">
        <v>90</v>
      </c>
      <c r="D2235" s="42"/>
      <c r="E2235" s="42"/>
      <c r="F2235" s="42" t="s">
        <v>308</v>
      </c>
      <c r="G2235" s="64"/>
      <c r="H2235" s="64"/>
      <c r="I2235" s="64"/>
      <c r="J2235" s="25"/>
    </row>
    <row r="2236" spans="1:10" ht="15.75">
      <c r="A2236" s="115" t="s">
        <v>177</v>
      </c>
      <c r="B2236" s="94" t="s">
        <v>121</v>
      </c>
      <c r="C2236" s="56" t="s">
        <v>90</v>
      </c>
      <c r="D2236" s="56" t="s">
        <v>317</v>
      </c>
      <c r="E2236" s="56"/>
      <c r="F2236" s="42" t="s">
        <v>308</v>
      </c>
      <c r="G2236" s="64"/>
      <c r="H2236" s="64"/>
      <c r="I2236" s="64"/>
      <c r="J2236" s="25"/>
    </row>
    <row r="2237" spans="1:10" ht="15.75">
      <c r="A2237" s="115" t="s">
        <v>178</v>
      </c>
      <c r="B2237" s="41" t="s">
        <v>122</v>
      </c>
      <c r="C2237" s="42" t="s">
        <v>90</v>
      </c>
      <c r="D2237" s="42" t="s">
        <v>319</v>
      </c>
      <c r="E2237" s="42"/>
      <c r="F2237" s="42" t="s">
        <v>308</v>
      </c>
      <c r="G2237" s="64">
        <f>24998.4-124.99</f>
        <v>24873.41</v>
      </c>
      <c r="H2237" s="64"/>
      <c r="I2237" s="64"/>
      <c r="J2237" s="25"/>
    </row>
    <row r="2238" spans="1:10" ht="15.75">
      <c r="A2238" s="115" t="s">
        <v>179</v>
      </c>
      <c r="B2238" s="41" t="s">
        <v>123</v>
      </c>
      <c r="C2238" s="42" t="s">
        <v>90</v>
      </c>
      <c r="D2238" s="42" t="s">
        <v>331</v>
      </c>
      <c r="E2238" s="42"/>
      <c r="F2238" s="42" t="s">
        <v>308</v>
      </c>
      <c r="G2238" s="64"/>
      <c r="H2238" s="64"/>
      <c r="I2238" s="64"/>
      <c r="J2238" s="25"/>
    </row>
    <row r="2239" spans="1:10" ht="15.75" hidden="1">
      <c r="A2239" s="116" t="s">
        <v>320</v>
      </c>
      <c r="B2239" s="41"/>
      <c r="C2239" s="42" t="s">
        <v>90</v>
      </c>
      <c r="D2239" s="42" t="s">
        <v>111</v>
      </c>
      <c r="E2239" s="42"/>
      <c r="F2239" s="42" t="s">
        <v>308</v>
      </c>
      <c r="G2239" s="64"/>
      <c r="H2239" s="64"/>
      <c r="I2239" s="64"/>
      <c r="J2239" s="25"/>
    </row>
    <row r="2240" spans="1:10" ht="15.75">
      <c r="A2240" s="116" t="s">
        <v>321</v>
      </c>
      <c r="B2240" s="41" t="s">
        <v>335</v>
      </c>
      <c r="C2240" s="42" t="s">
        <v>90</v>
      </c>
      <c r="D2240" s="42" t="s">
        <v>112</v>
      </c>
      <c r="E2240" s="42"/>
      <c r="F2240" s="42" t="s">
        <v>308</v>
      </c>
      <c r="G2240" s="64">
        <f>595000-24998.4-3993.6</f>
        <v>566008</v>
      </c>
      <c r="H2240" s="64"/>
      <c r="I2240" s="64"/>
      <c r="J2240" s="25"/>
    </row>
    <row r="2241" spans="1:10" ht="15.75">
      <c r="A2241" s="115" t="s">
        <v>183</v>
      </c>
      <c r="B2241" s="41" t="s">
        <v>336</v>
      </c>
      <c r="C2241" s="42" t="s">
        <v>90</v>
      </c>
      <c r="D2241" s="42" t="s">
        <v>65</v>
      </c>
      <c r="E2241" s="42"/>
      <c r="F2241" s="42" t="s">
        <v>308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5" t="s">
        <v>185</v>
      </c>
      <c r="B2243" s="41"/>
      <c r="C2243" s="42" t="s">
        <v>90</v>
      </c>
      <c r="D2243" s="42" t="s">
        <v>322</v>
      </c>
      <c r="E2243" s="42"/>
      <c r="F2243" s="42" t="s">
        <v>308</v>
      </c>
      <c r="G2243" s="64"/>
      <c r="H2243" s="64"/>
      <c r="I2243" s="64"/>
      <c r="J2243" s="25"/>
    </row>
    <row r="2244" spans="1:10" ht="15.75">
      <c r="A2244" s="115" t="s">
        <v>184</v>
      </c>
      <c r="B2244" s="41"/>
      <c r="C2244" s="42" t="s">
        <v>90</v>
      </c>
      <c r="D2244" s="42" t="s">
        <v>323</v>
      </c>
      <c r="E2244" s="42"/>
      <c r="F2244" s="42" t="s">
        <v>308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308</v>
      </c>
      <c r="G2245" s="64"/>
      <c r="H2245" s="64"/>
      <c r="I2245" s="64"/>
      <c r="J2245" s="25"/>
    </row>
    <row r="2246" spans="1:10" ht="15.75">
      <c r="A2246" s="115" t="s">
        <v>186</v>
      </c>
      <c r="B2246" s="41"/>
      <c r="C2246" s="42" t="s">
        <v>90</v>
      </c>
      <c r="D2246" s="42" t="s">
        <v>324</v>
      </c>
      <c r="E2246" s="42"/>
      <c r="F2246" s="42" t="s">
        <v>308</v>
      </c>
      <c r="G2246" s="64"/>
      <c r="H2246" s="64"/>
      <c r="I2246" s="64"/>
      <c r="J2246" s="25"/>
    </row>
    <row r="2247" spans="1:10" ht="15.75">
      <c r="A2247" s="115" t="s">
        <v>182</v>
      </c>
      <c r="B2247" s="41"/>
      <c r="C2247" s="42" t="s">
        <v>90</v>
      </c>
      <c r="D2247" s="42" t="s">
        <v>325</v>
      </c>
      <c r="E2247" s="42"/>
      <c r="F2247" s="42" t="s">
        <v>308</v>
      </c>
      <c r="G2247" s="64"/>
      <c r="H2247" s="64"/>
      <c r="I2247" s="64"/>
      <c r="J2247" s="25"/>
    </row>
    <row r="2248" spans="1:10" ht="15.75">
      <c r="A2248" s="115" t="s">
        <v>181</v>
      </c>
      <c r="B2248" s="41"/>
      <c r="C2248" s="42" t="s">
        <v>90</v>
      </c>
      <c r="D2248" s="42" t="s">
        <v>326</v>
      </c>
      <c r="E2248" s="42"/>
      <c r="F2248" s="42" t="s">
        <v>308</v>
      </c>
      <c r="G2248" s="64"/>
      <c r="H2248" s="64"/>
      <c r="I2248" s="64"/>
      <c r="J2248" s="25"/>
    </row>
    <row r="2249" spans="1:10" ht="15.75">
      <c r="A2249" s="115" t="s">
        <v>187</v>
      </c>
      <c r="B2249" s="41"/>
      <c r="C2249" s="42" t="s">
        <v>90</v>
      </c>
      <c r="D2249" s="42" t="s">
        <v>327</v>
      </c>
      <c r="E2249" s="42"/>
      <c r="F2249" s="42" t="s">
        <v>308</v>
      </c>
      <c r="G2249" s="64"/>
      <c r="H2249" s="64"/>
      <c r="I2249" s="64"/>
      <c r="J2249" s="25"/>
    </row>
    <row r="2250" spans="1:10" ht="15.75">
      <c r="A2250" s="115" t="s">
        <v>188</v>
      </c>
      <c r="B2250" s="41"/>
      <c r="C2250" s="42" t="s">
        <v>90</v>
      </c>
      <c r="D2250" s="42" t="s">
        <v>328</v>
      </c>
      <c r="E2250" s="44"/>
      <c r="F2250" s="42" t="s">
        <v>308</v>
      </c>
      <c r="G2250" s="64"/>
      <c r="H2250" s="64"/>
      <c r="I2250" s="64"/>
      <c r="J2250" s="25"/>
    </row>
    <row r="2251" spans="1:10" ht="31.5">
      <c r="A2251" s="115" t="s">
        <v>353</v>
      </c>
      <c r="B2251" s="41"/>
      <c r="C2251" s="42" t="s">
        <v>90</v>
      </c>
      <c r="D2251" s="42" t="s">
        <v>352</v>
      </c>
      <c r="E2251" s="44"/>
      <c r="F2251" s="42" t="s">
        <v>308</v>
      </c>
      <c r="G2251" s="64"/>
      <c r="H2251" s="64"/>
      <c r="I2251" s="64"/>
      <c r="J2251" s="25"/>
    </row>
    <row r="2252" spans="1:10" ht="18" customHeight="1">
      <c r="A2252" s="116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4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4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1" t="s">
        <v>218</v>
      </c>
      <c r="B2256" s="202" t="s">
        <v>43</v>
      </c>
      <c r="C2256" s="203" t="s">
        <v>45</v>
      </c>
      <c r="D2256" s="204"/>
      <c r="E2256" s="204"/>
      <c r="F2256" s="204"/>
      <c r="G2256" s="205">
        <f>G2258+G2274+G2284+G2290+G2295+G2297</f>
        <v>500000</v>
      </c>
      <c r="H2256" s="205">
        <f>H2258+H2274+H2284+H2290+H2295+H2297</f>
        <v>0</v>
      </c>
      <c r="I2256" s="205">
        <f>I2258+I2274+I2284+I2290+I2295+I2297</f>
        <v>0</v>
      </c>
      <c r="J2256" s="206"/>
    </row>
    <row r="2257" spans="1:10" s="24" customFormat="1" ht="20.25" customHeight="1">
      <c r="A2257" s="217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4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7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4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5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4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4" t="s">
        <v>332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4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7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4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4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4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4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4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7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4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4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4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7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5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339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5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4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4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4" t="s">
        <v>36</v>
      </c>
      <c r="B2283" s="20" t="s">
        <v>340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4" t="s">
        <v>5</v>
      </c>
      <c r="B2284" s="20" t="s">
        <v>68</v>
      </c>
      <c r="C2284" s="21">
        <v>850</v>
      </c>
      <c r="D2284" s="23" t="s">
        <v>329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7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4" t="s">
        <v>164</v>
      </c>
      <c r="B2286" s="20" t="s">
        <v>69</v>
      </c>
      <c r="C2286" s="23" t="s">
        <v>70</v>
      </c>
      <c r="D2286" s="23" t="s">
        <v>330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4" t="s">
        <v>165</v>
      </c>
      <c r="B2287" s="218" t="s">
        <v>71</v>
      </c>
      <c r="C2287" s="50">
        <v>852</v>
      </c>
      <c r="D2287" s="23" t="s">
        <v>330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4" t="s">
        <v>118</v>
      </c>
      <c r="B2288" s="117">
        <v>2330</v>
      </c>
      <c r="C2288" s="117">
        <v>853</v>
      </c>
      <c r="D2288" s="20" t="s">
        <v>343</v>
      </c>
      <c r="E2288" s="23"/>
      <c r="F2288" s="3"/>
      <c r="G2288" s="64"/>
      <c r="H2288" s="64"/>
      <c r="I2288" s="64"/>
      <c r="J2288" s="32"/>
    </row>
    <row r="2289" spans="1:10" ht="15.75" hidden="1">
      <c r="A2289" s="114" t="s">
        <v>345</v>
      </c>
      <c r="B2289" s="188">
        <v>2340</v>
      </c>
      <c r="C2289" s="189">
        <v>853</v>
      </c>
      <c r="D2289" s="20" t="s">
        <v>344</v>
      </c>
      <c r="E2289" s="23"/>
      <c r="F2289" s="3"/>
      <c r="G2289" s="64"/>
      <c r="H2289" s="64"/>
      <c r="I2289" s="64"/>
      <c r="J2289" s="32"/>
    </row>
    <row r="2290" spans="1:10" ht="23.25" customHeight="1">
      <c r="A2290" s="114" t="s">
        <v>37</v>
      </c>
      <c r="B2290" s="219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7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4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4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4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4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4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7" t="s">
        <v>6</v>
      </c>
      <c r="B2297" s="218" t="s">
        <v>80</v>
      </c>
      <c r="C2297" s="220" t="s">
        <v>45</v>
      </c>
      <c r="D2297" s="221"/>
      <c r="E2297" s="221"/>
      <c r="F2297" s="222"/>
      <c r="G2297" s="223">
        <f>G2299+G2300+G2301+G2302</f>
        <v>500000</v>
      </c>
      <c r="H2297" s="223">
        <f>H2299+H2300+H2301+H2302</f>
        <v>0</v>
      </c>
      <c r="I2297" s="223">
        <f>I2299+I2300+I2301+I2302</f>
        <v>0</v>
      </c>
      <c r="J2297" s="224"/>
    </row>
    <row r="2298" spans="1:10" ht="15.75">
      <c r="A2298" s="217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4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4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4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5" t="s">
        <v>175</v>
      </c>
      <c r="B2304" s="48">
        <v>2641</v>
      </c>
      <c r="C2304" s="42" t="s">
        <v>90</v>
      </c>
      <c r="D2304" s="42" t="s">
        <v>312</v>
      </c>
      <c r="E2304" s="42"/>
      <c r="F2304" s="42" t="s">
        <v>308</v>
      </c>
      <c r="G2304" s="64"/>
      <c r="H2304" s="64"/>
      <c r="I2304" s="64"/>
      <c r="J2304" s="25"/>
    </row>
    <row r="2305" spans="1:10" ht="15.75">
      <c r="A2305" s="115" t="s">
        <v>313</v>
      </c>
      <c r="B2305" s="93">
        <v>2642</v>
      </c>
      <c r="C2305" s="42" t="s">
        <v>90</v>
      </c>
      <c r="D2305" s="42" t="s">
        <v>314</v>
      </c>
      <c r="E2305" s="42"/>
      <c r="F2305" s="42" t="s">
        <v>308</v>
      </c>
      <c r="G2305" s="64"/>
      <c r="H2305" s="64"/>
      <c r="I2305" s="64"/>
      <c r="J2305" s="25"/>
    </row>
    <row r="2306" spans="1:10" ht="15.75">
      <c r="A2306" s="115" t="s">
        <v>176</v>
      </c>
      <c r="B2306" s="41" t="s">
        <v>120</v>
      </c>
      <c r="C2306" s="42" t="s">
        <v>90</v>
      </c>
      <c r="D2306" s="42" t="s">
        <v>315</v>
      </c>
      <c r="E2306" s="42"/>
      <c r="F2306" s="42" t="s">
        <v>308</v>
      </c>
      <c r="G2306" s="64"/>
      <c r="H2306" s="64"/>
      <c r="I2306" s="64"/>
      <c r="J2306" s="25"/>
    </row>
    <row r="2307" spans="1:10" ht="15.75" hidden="1">
      <c r="A2307" s="115"/>
      <c r="B2307" s="93"/>
      <c r="C2307" s="42" t="s">
        <v>90</v>
      </c>
      <c r="D2307" s="42"/>
      <c r="E2307" s="42"/>
      <c r="F2307" s="42" t="s">
        <v>308</v>
      </c>
      <c r="G2307" s="64"/>
      <c r="H2307" s="64"/>
      <c r="I2307" s="64"/>
      <c r="J2307" s="25"/>
    </row>
    <row r="2308" spans="1:10" ht="15.75">
      <c r="A2308" s="115" t="s">
        <v>177</v>
      </c>
      <c r="B2308" s="94" t="s">
        <v>121</v>
      </c>
      <c r="C2308" s="56" t="s">
        <v>90</v>
      </c>
      <c r="D2308" s="56" t="s">
        <v>317</v>
      </c>
      <c r="E2308" s="56"/>
      <c r="F2308" s="42" t="s">
        <v>308</v>
      </c>
      <c r="G2308" s="64"/>
      <c r="H2308" s="64"/>
      <c r="I2308" s="64"/>
      <c r="J2308" s="25"/>
    </row>
    <row r="2309" spans="1:10" ht="15.75">
      <c r="A2309" s="115" t="s">
        <v>178</v>
      </c>
      <c r="B2309" s="41" t="s">
        <v>122</v>
      </c>
      <c r="C2309" s="42" t="s">
        <v>90</v>
      </c>
      <c r="D2309" s="42" t="s">
        <v>319</v>
      </c>
      <c r="E2309" s="42"/>
      <c r="F2309" s="42" t="s">
        <v>308</v>
      </c>
      <c r="G2309" s="64"/>
      <c r="H2309" s="64"/>
      <c r="I2309" s="64"/>
      <c r="J2309" s="25"/>
    </row>
    <row r="2310" spans="1:10" ht="15.75">
      <c r="A2310" s="115" t="s">
        <v>179</v>
      </c>
      <c r="B2310" s="41" t="s">
        <v>123</v>
      </c>
      <c r="C2310" s="42" t="s">
        <v>90</v>
      </c>
      <c r="D2310" s="42" t="s">
        <v>331</v>
      </c>
      <c r="E2310" s="42"/>
      <c r="F2310" s="42" t="s">
        <v>308</v>
      </c>
      <c r="G2310" s="64"/>
      <c r="H2310" s="64"/>
      <c r="I2310" s="64"/>
      <c r="J2310" s="25"/>
    </row>
    <row r="2311" spans="1:10" ht="15.75" hidden="1">
      <c r="A2311" s="116" t="s">
        <v>320</v>
      </c>
      <c r="B2311" s="41"/>
      <c r="C2311" s="42" t="s">
        <v>90</v>
      </c>
      <c r="D2311" s="42" t="s">
        <v>111</v>
      </c>
      <c r="E2311" s="42"/>
      <c r="F2311" s="42" t="s">
        <v>308</v>
      </c>
      <c r="G2311" s="64"/>
      <c r="H2311" s="64"/>
      <c r="I2311" s="64"/>
      <c r="J2311" s="25"/>
    </row>
    <row r="2312" spans="1:10" ht="15.75">
      <c r="A2312" s="116" t="s">
        <v>321</v>
      </c>
      <c r="B2312" s="41" t="s">
        <v>335</v>
      </c>
      <c r="C2312" s="42" t="s">
        <v>90</v>
      </c>
      <c r="D2312" s="42" t="s">
        <v>112</v>
      </c>
      <c r="E2312" s="42"/>
      <c r="F2312" s="42" t="s">
        <v>308</v>
      </c>
      <c r="G2312" s="64">
        <v>500000</v>
      </c>
      <c r="H2312" s="64"/>
      <c r="I2312" s="64"/>
      <c r="J2312" s="25"/>
    </row>
    <row r="2313" spans="1:10" ht="15.75">
      <c r="A2313" s="115" t="s">
        <v>183</v>
      </c>
      <c r="B2313" s="41" t="s">
        <v>336</v>
      </c>
      <c r="C2313" s="42" t="s">
        <v>90</v>
      </c>
      <c r="D2313" s="42" t="s">
        <v>65</v>
      </c>
      <c r="E2313" s="42"/>
      <c r="F2313" s="42" t="s">
        <v>308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5" t="s">
        <v>185</v>
      </c>
      <c r="B2315" s="41"/>
      <c r="C2315" s="42" t="s">
        <v>90</v>
      </c>
      <c r="D2315" s="42" t="s">
        <v>322</v>
      </c>
      <c r="E2315" s="42"/>
      <c r="F2315" s="42" t="s">
        <v>308</v>
      </c>
      <c r="G2315" s="64"/>
      <c r="H2315" s="64"/>
      <c r="I2315" s="64"/>
      <c r="J2315" s="25"/>
    </row>
    <row r="2316" spans="1:10" ht="15.75">
      <c r="A2316" s="115" t="s">
        <v>184</v>
      </c>
      <c r="B2316" s="41"/>
      <c r="C2316" s="42" t="s">
        <v>90</v>
      </c>
      <c r="D2316" s="42" t="s">
        <v>323</v>
      </c>
      <c r="E2316" s="42"/>
      <c r="F2316" s="42" t="s">
        <v>308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308</v>
      </c>
      <c r="G2317" s="64"/>
      <c r="H2317" s="64"/>
      <c r="I2317" s="64"/>
      <c r="J2317" s="25"/>
    </row>
    <row r="2318" spans="1:10" ht="15.75">
      <c r="A2318" s="115" t="s">
        <v>186</v>
      </c>
      <c r="B2318" s="41"/>
      <c r="C2318" s="42" t="s">
        <v>90</v>
      </c>
      <c r="D2318" s="42" t="s">
        <v>324</v>
      </c>
      <c r="E2318" s="42"/>
      <c r="F2318" s="42" t="s">
        <v>308</v>
      </c>
      <c r="G2318" s="64"/>
      <c r="H2318" s="64"/>
      <c r="I2318" s="64"/>
      <c r="J2318" s="25"/>
    </row>
    <row r="2319" spans="1:10" ht="15.75">
      <c r="A2319" s="115" t="s">
        <v>182</v>
      </c>
      <c r="B2319" s="41"/>
      <c r="C2319" s="42" t="s">
        <v>90</v>
      </c>
      <c r="D2319" s="42" t="s">
        <v>325</v>
      </c>
      <c r="E2319" s="42"/>
      <c r="F2319" s="42" t="s">
        <v>308</v>
      </c>
      <c r="G2319" s="64"/>
      <c r="H2319" s="64"/>
      <c r="I2319" s="64"/>
      <c r="J2319" s="25"/>
    </row>
    <row r="2320" spans="1:10" ht="15.75">
      <c r="A2320" s="115" t="s">
        <v>181</v>
      </c>
      <c r="B2320" s="41"/>
      <c r="C2320" s="42" t="s">
        <v>90</v>
      </c>
      <c r="D2320" s="42" t="s">
        <v>326</v>
      </c>
      <c r="E2320" s="42"/>
      <c r="F2320" s="42" t="s">
        <v>308</v>
      </c>
      <c r="G2320" s="64"/>
      <c r="H2320" s="64"/>
      <c r="I2320" s="64"/>
      <c r="J2320" s="25"/>
    </row>
    <row r="2321" spans="1:10" ht="15.75">
      <c r="A2321" s="115" t="s">
        <v>187</v>
      </c>
      <c r="B2321" s="41"/>
      <c r="C2321" s="42" t="s">
        <v>90</v>
      </c>
      <c r="D2321" s="42" t="s">
        <v>327</v>
      </c>
      <c r="E2321" s="42"/>
      <c r="F2321" s="42" t="s">
        <v>308</v>
      </c>
      <c r="G2321" s="64"/>
      <c r="H2321" s="64"/>
      <c r="I2321" s="64"/>
      <c r="J2321" s="25"/>
    </row>
    <row r="2322" spans="1:10" ht="15.75">
      <c r="A2322" s="115" t="s">
        <v>188</v>
      </c>
      <c r="B2322" s="41"/>
      <c r="C2322" s="42" t="s">
        <v>90</v>
      </c>
      <c r="D2322" s="42" t="s">
        <v>328</v>
      </c>
      <c r="E2322" s="44"/>
      <c r="F2322" s="42" t="s">
        <v>308</v>
      </c>
      <c r="G2322" s="64"/>
      <c r="H2322" s="64"/>
      <c r="I2322" s="64"/>
      <c r="J2322" s="25"/>
    </row>
    <row r="2323" spans="1:10" ht="31.5">
      <c r="A2323" s="115" t="s">
        <v>353</v>
      </c>
      <c r="B2323" s="41"/>
      <c r="C2323" s="42" t="s">
        <v>90</v>
      </c>
      <c r="D2323" s="42" t="s">
        <v>352</v>
      </c>
      <c r="E2323" s="44"/>
      <c r="F2323" s="42" t="s">
        <v>308</v>
      </c>
      <c r="G2323" s="64"/>
      <c r="H2323" s="64"/>
      <c r="I2323" s="64"/>
      <c r="J2323" s="25"/>
    </row>
    <row r="2324" spans="1:10" ht="18" customHeight="1">
      <c r="A2324" s="116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7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4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7" t="s">
        <v>83</v>
      </c>
      <c r="B2327" s="208" t="s">
        <v>95</v>
      </c>
      <c r="C2327" s="209">
        <v>407</v>
      </c>
      <c r="D2327" s="210"/>
      <c r="E2327" s="210"/>
      <c r="F2327" s="211"/>
      <c r="G2327" s="212"/>
      <c r="H2327" s="212"/>
      <c r="I2327" s="212"/>
      <c r="J2327" s="213"/>
    </row>
    <row r="2328" spans="1:10" ht="17.25" customHeight="1" hidden="1">
      <c r="A2328" s="225"/>
      <c r="B2328" s="218"/>
      <c r="C2328" s="50"/>
      <c r="D2328" s="226"/>
      <c r="E2328" s="226"/>
      <c r="F2328" s="222"/>
      <c r="G2328" s="215"/>
      <c r="H2328" s="215"/>
      <c r="I2328" s="215"/>
      <c r="J2328" s="227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4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5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4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4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4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4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4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4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4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4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4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4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4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4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4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4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4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4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4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4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4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4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4" t="s">
        <v>118</v>
      </c>
      <c r="B2357" s="117">
        <v>2330</v>
      </c>
      <c r="C2357" s="117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4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4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4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4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4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4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8"/>
      <c r="H2365" s="118"/>
      <c r="I2365" s="118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4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4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4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5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5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5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5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5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5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5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6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6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5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5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5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5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5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5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5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5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6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4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4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4" t="s">
        <v>235</v>
      </c>
      <c r="B2395" s="124" t="s">
        <v>43</v>
      </c>
      <c r="C2395" s="125" t="s">
        <v>45</v>
      </c>
      <c r="D2395" s="126"/>
      <c r="E2395" s="126"/>
      <c r="F2395" s="126"/>
      <c r="G2395" s="127"/>
      <c r="H2395" s="127"/>
      <c r="I2395" s="127"/>
      <c r="J2395" s="128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4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4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5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4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4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4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4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4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4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4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4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4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4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4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4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4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4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4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4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4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4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4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4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4" t="s">
        <v>118</v>
      </c>
      <c r="B2426" s="117">
        <v>2330</v>
      </c>
      <c r="C2426" s="117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4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4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4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4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4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4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8"/>
      <c r="H2434" s="118"/>
      <c r="I2434" s="118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4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4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4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5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5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5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5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5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5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5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6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6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5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5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5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5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5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5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5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5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6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4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4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2" t="s">
        <v>191</v>
      </c>
      <c r="B2466" s="95">
        <v>3010</v>
      </c>
      <c r="C2466" s="228">
        <v>180</v>
      </c>
      <c r="D2466" s="228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2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2" t="s">
        <v>192</v>
      </c>
      <c r="B2468" s="121">
        <v>3030</v>
      </c>
      <c r="C2468" s="120"/>
      <c r="D2468" s="54"/>
      <c r="E2468" s="54"/>
      <c r="F2468" s="54"/>
      <c r="G2468" s="118"/>
      <c r="H2468" s="119"/>
      <c r="I2468" s="119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2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8" t="s">
        <v>350</v>
      </c>
      <c r="B2472" s="214" t="s">
        <v>349</v>
      </c>
      <c r="C2472" s="214" t="s">
        <v>99</v>
      </c>
      <c r="D2472" s="1"/>
      <c r="E2472" s="1"/>
      <c r="F2472" s="1"/>
      <c r="G2472" s="200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58" r:id="rId2"/>
  <rowBreaks count="6" manualBreakCount="6">
    <brk id="38" max="9" man="1"/>
    <brk id="100" max="255" man="1"/>
    <brk id="148" max="255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44" sqref="A44"/>
    </sheetView>
  </sheetViews>
  <sheetFormatPr defaultColWidth="9.140625" defaultRowHeight="15"/>
  <cols>
    <col min="1" max="1" width="10.28125" style="159" customWidth="1"/>
    <col min="2" max="2" width="67.421875" style="159" customWidth="1"/>
    <col min="3" max="3" width="15.140625" style="159" customWidth="1"/>
    <col min="4" max="4" width="16.8515625" style="159" customWidth="1"/>
    <col min="5" max="8" width="15.140625" style="159" customWidth="1"/>
    <col min="9" max="16384" width="9.140625" style="159" customWidth="1"/>
  </cols>
  <sheetData>
    <row r="1" ht="15.75">
      <c r="A1" s="158"/>
    </row>
    <row r="2" spans="1:8" ht="18.75">
      <c r="A2" s="260" t="s">
        <v>333</v>
      </c>
      <c r="B2" s="260"/>
      <c r="C2" s="260"/>
      <c r="D2" s="260"/>
      <c r="E2" s="260"/>
      <c r="F2" s="260"/>
      <c r="G2" s="260"/>
      <c r="H2" s="260"/>
    </row>
    <row r="3" spans="1:8" ht="15.75">
      <c r="A3" s="161"/>
      <c r="B3" s="160"/>
      <c r="C3" s="160"/>
      <c r="D3" s="160"/>
      <c r="E3" s="160"/>
      <c r="F3" s="160"/>
      <c r="G3" s="160"/>
      <c r="H3" s="160"/>
    </row>
    <row r="4" spans="1:8" ht="15.75">
      <c r="A4" s="261" t="s">
        <v>258</v>
      </c>
      <c r="B4" s="258" t="s">
        <v>259</v>
      </c>
      <c r="C4" s="258" t="s">
        <v>260</v>
      </c>
      <c r="D4" s="258" t="s">
        <v>261</v>
      </c>
      <c r="E4" s="258" t="s">
        <v>262</v>
      </c>
      <c r="F4" s="258"/>
      <c r="G4" s="258"/>
      <c r="H4" s="258"/>
    </row>
    <row r="5" spans="1:8" ht="63">
      <c r="A5" s="262"/>
      <c r="B5" s="258"/>
      <c r="C5" s="258"/>
      <c r="D5" s="258"/>
      <c r="E5" s="162" t="s">
        <v>263</v>
      </c>
      <c r="F5" s="162" t="s">
        <v>264</v>
      </c>
      <c r="G5" s="162" t="s">
        <v>265</v>
      </c>
      <c r="H5" s="162" t="s">
        <v>266</v>
      </c>
    </row>
    <row r="6" spans="1:8" ht="15.75">
      <c r="A6" s="163">
        <v>1</v>
      </c>
      <c r="B6" s="163">
        <v>2</v>
      </c>
      <c r="C6" s="163">
        <v>3</v>
      </c>
      <c r="D6" s="163">
        <v>4</v>
      </c>
      <c r="E6" s="163">
        <v>5</v>
      </c>
      <c r="F6" s="163">
        <v>6</v>
      </c>
      <c r="G6" s="163">
        <v>7</v>
      </c>
      <c r="H6" s="163">
        <v>8</v>
      </c>
    </row>
    <row r="7" spans="1:8" ht="15.75">
      <c r="A7" s="162">
        <v>1</v>
      </c>
      <c r="B7" s="164" t="s">
        <v>100</v>
      </c>
      <c r="C7" s="162">
        <v>26000</v>
      </c>
      <c r="D7" s="162" t="s">
        <v>267</v>
      </c>
      <c r="E7" s="165">
        <f>план!G123</f>
        <v>22146382.930000003</v>
      </c>
      <c r="F7" s="165">
        <f>план!H123</f>
        <v>12037200</v>
      </c>
      <c r="G7" s="165">
        <f>план!I123</f>
        <v>12037200</v>
      </c>
      <c r="H7" s="165"/>
    </row>
    <row r="8" spans="1:8" ht="15.75">
      <c r="A8" s="162"/>
      <c r="B8" s="164" t="s">
        <v>2</v>
      </c>
      <c r="C8" s="162"/>
      <c r="D8" s="162"/>
      <c r="E8" s="165"/>
      <c r="F8" s="165"/>
      <c r="G8" s="165"/>
      <c r="H8" s="165"/>
    </row>
    <row r="9" spans="1:8" ht="173.25">
      <c r="A9" s="162" t="s">
        <v>268</v>
      </c>
      <c r="B9" s="164" t="s">
        <v>269</v>
      </c>
      <c r="C9" s="162">
        <v>26100</v>
      </c>
      <c r="D9" s="162" t="s">
        <v>267</v>
      </c>
      <c r="E9" s="165"/>
      <c r="F9" s="165"/>
      <c r="G9" s="165"/>
      <c r="H9" s="165"/>
    </row>
    <row r="10" spans="1:8" ht="47.25">
      <c r="A10" s="162" t="s">
        <v>270</v>
      </c>
      <c r="B10" s="164" t="s">
        <v>271</v>
      </c>
      <c r="C10" s="162">
        <v>26200</v>
      </c>
      <c r="D10" s="162" t="s">
        <v>267</v>
      </c>
      <c r="E10" s="165"/>
      <c r="F10" s="165"/>
      <c r="G10" s="165"/>
      <c r="H10" s="165"/>
    </row>
    <row r="11" spans="1:8" ht="47.25">
      <c r="A11" s="162" t="s">
        <v>272</v>
      </c>
      <c r="B11" s="164" t="s">
        <v>273</v>
      </c>
      <c r="C11" s="162">
        <v>26300</v>
      </c>
      <c r="D11" s="162" t="s">
        <v>267</v>
      </c>
      <c r="E11" s="166">
        <f>53300+46800+57600+18726+19200</f>
        <v>195626</v>
      </c>
      <c r="F11" s="166"/>
      <c r="G11" s="166"/>
      <c r="H11" s="165"/>
    </row>
    <row r="12" spans="1:8" ht="47.25">
      <c r="A12" s="162" t="s">
        <v>274</v>
      </c>
      <c r="B12" s="164" t="s">
        <v>275</v>
      </c>
      <c r="C12" s="162">
        <v>26400</v>
      </c>
      <c r="D12" s="162" t="s">
        <v>267</v>
      </c>
      <c r="E12" s="166">
        <f>E7-E11</f>
        <v>21950756.930000003</v>
      </c>
      <c r="F12" s="166">
        <f>F7-F11</f>
        <v>12037200</v>
      </c>
      <c r="G12" s="166">
        <f>G7-G11</f>
        <v>12037200</v>
      </c>
      <c r="H12" s="165"/>
    </row>
    <row r="13" spans="1:8" ht="15.75">
      <c r="A13" s="162"/>
      <c r="B13" s="164" t="s">
        <v>276</v>
      </c>
      <c r="C13" s="162"/>
      <c r="D13" s="162"/>
      <c r="E13" s="166"/>
      <c r="F13" s="165"/>
      <c r="G13" s="165"/>
      <c r="H13" s="165"/>
    </row>
    <row r="14" spans="1:8" ht="31.5">
      <c r="A14" s="167" t="s">
        <v>277</v>
      </c>
      <c r="B14" s="164" t="s">
        <v>101</v>
      </c>
      <c r="C14" s="162">
        <v>26410</v>
      </c>
      <c r="D14" s="162" t="s">
        <v>267</v>
      </c>
      <c r="E14" s="166">
        <f>план!G195-E11</f>
        <v>10232108.47</v>
      </c>
      <c r="F14" s="166">
        <f>план!H195</f>
        <v>10104200</v>
      </c>
      <c r="G14" s="166">
        <f>план!I195</f>
        <v>10104200</v>
      </c>
      <c r="H14" s="165"/>
    </row>
    <row r="15" spans="1:8" ht="15.75">
      <c r="A15" s="162"/>
      <c r="B15" s="164" t="s">
        <v>2</v>
      </c>
      <c r="C15" s="162"/>
      <c r="D15" s="162"/>
      <c r="E15" s="166"/>
      <c r="F15" s="165"/>
      <c r="G15" s="165"/>
      <c r="H15" s="165"/>
    </row>
    <row r="16" spans="1:8" ht="15.75">
      <c r="A16" s="162" t="s">
        <v>278</v>
      </c>
      <c r="B16" s="168" t="s">
        <v>279</v>
      </c>
      <c r="C16" s="169">
        <v>26411</v>
      </c>
      <c r="D16" s="162" t="s">
        <v>267</v>
      </c>
      <c r="E16" s="166"/>
      <c r="F16" s="165"/>
      <c r="G16" s="165"/>
      <c r="H16" s="165"/>
    </row>
    <row r="17" spans="1:8" ht="15.75">
      <c r="A17" s="162" t="s">
        <v>280</v>
      </c>
      <c r="B17" s="168" t="s">
        <v>281</v>
      </c>
      <c r="C17" s="169">
        <v>26412</v>
      </c>
      <c r="D17" s="162" t="s">
        <v>267</v>
      </c>
      <c r="E17" s="166">
        <f>E14</f>
        <v>10232108.47</v>
      </c>
      <c r="F17" s="166">
        <f>F14</f>
        <v>10104200</v>
      </c>
      <c r="G17" s="166">
        <f>G14</f>
        <v>10104200</v>
      </c>
      <c r="H17" s="165"/>
    </row>
    <row r="18" spans="1:8" ht="30">
      <c r="A18" s="162" t="s">
        <v>282</v>
      </c>
      <c r="B18" s="168" t="s">
        <v>283</v>
      </c>
      <c r="C18" s="169">
        <v>26420</v>
      </c>
      <c r="D18" s="162" t="s">
        <v>267</v>
      </c>
      <c r="E18" s="166">
        <f>план!G1970+план!G2112+план!G2184+план!G2256+план!G616+план!G901</f>
        <v>9362642.41</v>
      </c>
      <c r="F18" s="166">
        <f>план!H549+план!H621+план!H834+план!H2158+план!H2240+план!H1116</f>
        <v>0</v>
      </c>
      <c r="G18" s="166">
        <f>план!I549+план!I621+план!I834+план!I2158+план!I2240+план!I1116</f>
        <v>0</v>
      </c>
      <c r="H18" s="165"/>
    </row>
    <row r="19" spans="1:8" ht="15.75">
      <c r="A19" s="162"/>
      <c r="B19" s="170" t="s">
        <v>2</v>
      </c>
      <c r="C19" s="169"/>
      <c r="D19" s="162"/>
      <c r="E19" s="166"/>
      <c r="F19" s="165"/>
      <c r="G19" s="165"/>
      <c r="H19" s="165"/>
    </row>
    <row r="20" spans="1:8" ht="15.75">
      <c r="A20" s="162" t="s">
        <v>284</v>
      </c>
      <c r="B20" s="168" t="s">
        <v>279</v>
      </c>
      <c r="C20" s="169">
        <v>26421</v>
      </c>
      <c r="D20" s="162" t="s">
        <v>267</v>
      </c>
      <c r="E20" s="166"/>
      <c r="F20" s="165"/>
      <c r="G20" s="165"/>
      <c r="H20" s="165"/>
    </row>
    <row r="21" spans="1:8" ht="15.75">
      <c r="A21" s="162" t="s">
        <v>285</v>
      </c>
      <c r="B21" s="168" t="s">
        <v>286</v>
      </c>
      <c r="C21" s="169">
        <v>26422</v>
      </c>
      <c r="D21" s="162" t="s">
        <v>267</v>
      </c>
      <c r="E21" s="166">
        <f>E18</f>
        <v>9362642.41</v>
      </c>
      <c r="F21" s="166">
        <f>F18</f>
        <v>0</v>
      </c>
      <c r="G21" s="166">
        <f>G18</f>
        <v>0</v>
      </c>
      <c r="H21" s="165"/>
    </row>
    <row r="22" spans="1:8" ht="31.5">
      <c r="A22" s="162" t="s">
        <v>287</v>
      </c>
      <c r="B22" s="170" t="s">
        <v>102</v>
      </c>
      <c r="C22" s="169">
        <v>26430</v>
      </c>
      <c r="D22" s="162" t="s">
        <v>267</v>
      </c>
      <c r="E22" s="165"/>
      <c r="F22" s="165"/>
      <c r="G22" s="165"/>
      <c r="H22" s="165"/>
    </row>
    <row r="23" spans="1:8" ht="15.75">
      <c r="A23" s="162" t="s">
        <v>288</v>
      </c>
      <c r="B23" s="170" t="s">
        <v>103</v>
      </c>
      <c r="C23" s="169">
        <v>26440</v>
      </c>
      <c r="D23" s="162" t="s">
        <v>267</v>
      </c>
      <c r="E23" s="165">
        <f>E25+E26</f>
        <v>565976.5700000001</v>
      </c>
      <c r="F23" s="165">
        <f>F25+F26</f>
        <v>416080</v>
      </c>
      <c r="G23" s="165">
        <f>G25+G26</f>
        <v>416080</v>
      </c>
      <c r="H23" s="165"/>
    </row>
    <row r="24" spans="1:8" ht="15.75">
      <c r="A24" s="162"/>
      <c r="B24" s="170" t="s">
        <v>2</v>
      </c>
      <c r="C24" s="169"/>
      <c r="D24" s="162"/>
      <c r="E24" s="165"/>
      <c r="F24" s="165"/>
      <c r="G24" s="165"/>
      <c r="H24" s="165"/>
    </row>
    <row r="25" spans="1:8" ht="15.75">
      <c r="A25" s="162" t="s">
        <v>289</v>
      </c>
      <c r="B25" s="168" t="s">
        <v>279</v>
      </c>
      <c r="C25" s="169">
        <v>26441</v>
      </c>
      <c r="D25" s="162" t="s">
        <v>267</v>
      </c>
      <c r="E25" s="165"/>
      <c r="F25" s="165"/>
      <c r="G25" s="165"/>
      <c r="H25" s="165"/>
    </row>
    <row r="26" spans="1:8" ht="15.75">
      <c r="A26" s="162" t="s">
        <v>290</v>
      </c>
      <c r="B26" s="168" t="s">
        <v>286</v>
      </c>
      <c r="C26" s="169">
        <v>26442</v>
      </c>
      <c r="D26" s="162" t="s">
        <v>267</v>
      </c>
      <c r="E26" s="165">
        <f>план!G477</f>
        <v>565976.5700000001</v>
      </c>
      <c r="F26" s="165">
        <f>план!H477</f>
        <v>416080</v>
      </c>
      <c r="G26" s="165">
        <f>план!I477</f>
        <v>416080</v>
      </c>
      <c r="H26" s="165"/>
    </row>
    <row r="27" spans="1:8" ht="15.75">
      <c r="A27" s="162" t="s">
        <v>291</v>
      </c>
      <c r="B27" s="170" t="s">
        <v>104</v>
      </c>
      <c r="C27" s="169">
        <v>26450</v>
      </c>
      <c r="D27" s="162" t="s">
        <v>267</v>
      </c>
      <c r="E27" s="165">
        <f>E29+E30</f>
        <v>1790029.48</v>
      </c>
      <c r="F27" s="165">
        <f>F29+F30</f>
        <v>1516920</v>
      </c>
      <c r="G27" s="165">
        <f>G29+G30</f>
        <v>1516920</v>
      </c>
      <c r="H27" s="165"/>
    </row>
    <row r="28" spans="1:8" ht="15.75">
      <c r="A28" s="162"/>
      <c r="B28" s="170" t="s">
        <v>2</v>
      </c>
      <c r="C28" s="169"/>
      <c r="D28" s="162"/>
      <c r="E28" s="165"/>
      <c r="F28" s="165"/>
      <c r="G28" s="165"/>
      <c r="H28" s="165"/>
    </row>
    <row r="29" spans="1:8" ht="15.75">
      <c r="A29" s="162" t="s">
        <v>292</v>
      </c>
      <c r="B29" s="168" t="s">
        <v>279</v>
      </c>
      <c r="C29" s="169">
        <v>26451</v>
      </c>
      <c r="D29" s="162" t="s">
        <v>267</v>
      </c>
      <c r="E29" s="165"/>
      <c r="F29" s="165"/>
      <c r="G29" s="165"/>
      <c r="H29" s="165"/>
    </row>
    <row r="30" spans="1:8" ht="15.75">
      <c r="A30" s="162" t="s">
        <v>293</v>
      </c>
      <c r="B30" s="168" t="s">
        <v>286</v>
      </c>
      <c r="C30" s="169">
        <v>26452</v>
      </c>
      <c r="D30" s="162" t="s">
        <v>267</v>
      </c>
      <c r="E30" s="165">
        <f>план!G267</f>
        <v>1790029.48</v>
      </c>
      <c r="F30" s="165">
        <f>план!H267</f>
        <v>1516920</v>
      </c>
      <c r="G30" s="165">
        <f>план!I267</f>
        <v>1516920</v>
      </c>
      <c r="H30" s="165"/>
    </row>
    <row r="31" spans="1:8" ht="45">
      <c r="A31" s="162" t="s">
        <v>294</v>
      </c>
      <c r="B31" s="168" t="s">
        <v>295</v>
      </c>
      <c r="C31" s="169">
        <v>26500</v>
      </c>
      <c r="D31" s="162" t="s">
        <v>267</v>
      </c>
      <c r="E31" s="165"/>
      <c r="F31" s="165"/>
      <c r="G31" s="165"/>
      <c r="H31" s="165"/>
    </row>
    <row r="32" spans="1:8" ht="15.75">
      <c r="A32" s="162"/>
      <c r="B32" s="170" t="s">
        <v>296</v>
      </c>
      <c r="C32" s="169">
        <v>26510</v>
      </c>
      <c r="D32" s="162"/>
      <c r="E32" s="165"/>
      <c r="F32" s="165"/>
      <c r="G32" s="165"/>
      <c r="H32" s="165"/>
    </row>
    <row r="33" spans="1:8" ht="45">
      <c r="A33" s="162" t="s">
        <v>297</v>
      </c>
      <c r="B33" s="168" t="s">
        <v>298</v>
      </c>
      <c r="C33" s="169">
        <v>26600</v>
      </c>
      <c r="D33" s="162" t="s">
        <v>267</v>
      </c>
      <c r="E33" s="165">
        <f>E30+E26+E21+E17</f>
        <v>21950756.93</v>
      </c>
      <c r="F33" s="165">
        <f>F30+F26+F21+F17</f>
        <v>12037200</v>
      </c>
      <c r="G33" s="165">
        <f>G30+G26+G21+G17</f>
        <v>12037200</v>
      </c>
      <c r="H33" s="165"/>
    </row>
    <row r="34" spans="1:8" ht="15.75">
      <c r="A34" s="162"/>
      <c r="B34" s="164" t="s">
        <v>296</v>
      </c>
      <c r="C34" s="162">
        <v>26610</v>
      </c>
      <c r="D34" s="162"/>
      <c r="E34" s="165">
        <f>E33</f>
        <v>21950756.93</v>
      </c>
      <c r="F34" s="165">
        <f>F33</f>
        <v>12037200</v>
      </c>
      <c r="G34" s="165">
        <f>G33</f>
        <v>12037200</v>
      </c>
      <c r="H34" s="165"/>
    </row>
    <row r="35" ht="15.75">
      <c r="A35" s="158"/>
    </row>
    <row r="36" ht="15.75">
      <c r="A36" s="158"/>
    </row>
    <row r="37" spans="1:6" ht="15.75">
      <c r="A37" s="171"/>
      <c r="B37" s="172" t="s">
        <v>124</v>
      </c>
      <c r="C37" s="171"/>
      <c r="D37" s="173"/>
      <c r="E37" s="171"/>
      <c r="F37" s="174" t="s">
        <v>299</v>
      </c>
    </row>
    <row r="38" spans="1:6" ht="31.5">
      <c r="A38" s="171"/>
      <c r="B38" s="175" t="s">
        <v>105</v>
      </c>
      <c r="C38" s="171"/>
      <c r="D38" s="175" t="s">
        <v>300</v>
      </c>
      <c r="E38" s="171"/>
      <c r="F38" s="175" t="s">
        <v>106</v>
      </c>
    </row>
    <row r="39" spans="1:6" ht="15.75">
      <c r="A39" s="171"/>
      <c r="B39" s="175"/>
      <c r="C39" s="171"/>
      <c r="D39" s="175"/>
      <c r="E39" s="171"/>
      <c r="F39" s="175"/>
    </row>
    <row r="40" spans="1:6" ht="15.75">
      <c r="A40" s="171"/>
      <c r="B40" s="176" t="s">
        <v>301</v>
      </c>
      <c r="C40" s="171"/>
      <c r="D40" s="176" t="s">
        <v>302</v>
      </c>
      <c r="E40" s="171"/>
      <c r="F40" s="176" t="s">
        <v>303</v>
      </c>
    </row>
    <row r="41" spans="1:6" ht="31.5">
      <c r="A41" s="171"/>
      <c r="B41" s="175" t="s">
        <v>105</v>
      </c>
      <c r="C41" s="171"/>
      <c r="D41" s="175" t="s">
        <v>304</v>
      </c>
      <c r="E41" s="171"/>
      <c r="F41" s="175" t="s">
        <v>107</v>
      </c>
    </row>
    <row r="42" spans="1:6" ht="15.75">
      <c r="A42" s="171"/>
      <c r="B42" s="171"/>
      <c r="C42" s="171"/>
      <c r="D42" s="171"/>
      <c r="E42" s="171"/>
      <c r="F42" s="171"/>
    </row>
    <row r="43" spans="1:6" ht="47.25" customHeight="1">
      <c r="A43" s="259" t="s">
        <v>377</v>
      </c>
      <c r="B43" s="259"/>
      <c r="C43" s="171"/>
      <c r="D43" s="171"/>
      <c r="E43" s="171"/>
      <c r="F43" s="171"/>
    </row>
    <row r="44" ht="15.75">
      <c r="A44" s="158"/>
    </row>
    <row r="45" ht="15.75">
      <c r="A45" s="158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2022-01-21T10:33:14Z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